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8455" windowHeight="1224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Rekapitulace!$G$15</definedName>
    <definedName name="Dodavka0">Položky!#REF!</definedName>
    <definedName name="HSV">Rekapitulace!$E$15</definedName>
    <definedName name="HSV0">Položky!#REF!</definedName>
    <definedName name="HZS">Rekapitulace!$I$15</definedName>
    <definedName name="HZS0">Položky!#REF!</definedName>
    <definedName name="JKSO">'Krycí list'!$G$2</definedName>
    <definedName name="MJ">'Krycí list'!$G$5</definedName>
    <definedName name="Mont">Rekapitulace!$H$15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Položky!$A$1:$G$127</definedName>
    <definedName name="_xlnm.Print_Area" localSheetId="1">Rekapitulace!$A$1:$I$21</definedName>
    <definedName name="PocetMJ">'Krycí list'!$G$6</definedName>
    <definedName name="Poznamka">'Krycí list'!$B$37</definedName>
    <definedName name="Projektant">'Krycí list'!$C$8</definedName>
    <definedName name="PSV">Rekapitulace!$F$15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Rekapitulace!$H$21</definedName>
    <definedName name="VRNKc">Rekapitulace!$E$20</definedName>
    <definedName name="VRNnazev">Rekapitulace!$A$20</definedName>
    <definedName name="VRNproc">Rekapitulace!$F$20</definedName>
    <definedName name="VRNzakl">Rekapitulace!$G$20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BE126" i="3"/>
  <c r="BD126"/>
  <c r="BC126"/>
  <c r="BA126"/>
  <c r="G126"/>
  <c r="BB126" s="1"/>
  <c r="BB127" s="1"/>
  <c r="F14" i="2" s="1"/>
  <c r="B14"/>
  <c r="A14"/>
  <c r="BE127" i="3"/>
  <c r="I14" i="2" s="1"/>
  <c r="BD127" i="3"/>
  <c r="H14" i="2" s="1"/>
  <c r="BC127" i="3"/>
  <c r="G14" i="2" s="1"/>
  <c r="BA127" i="3"/>
  <c r="E14" i="2" s="1"/>
  <c r="G127" i="3"/>
  <c r="C127"/>
  <c r="BE123"/>
  <c r="BD123"/>
  <c r="BD124" s="1"/>
  <c r="H13" i="2" s="1"/>
  <c r="BC123" i="3"/>
  <c r="BA123"/>
  <c r="G123"/>
  <c r="G124" s="1"/>
  <c r="B13" i="2"/>
  <c r="A13"/>
  <c r="BE124" i="3"/>
  <c r="I13" i="2" s="1"/>
  <c r="BC124" i="3"/>
  <c r="G13" i="2" s="1"/>
  <c r="BA124" i="3"/>
  <c r="E13" i="2" s="1"/>
  <c r="C124" i="3"/>
  <c r="BE120"/>
  <c r="BD120"/>
  <c r="BC120"/>
  <c r="BB120"/>
  <c r="G120"/>
  <c r="BA120" s="1"/>
  <c r="BE119"/>
  <c r="BD119"/>
  <c r="BC119"/>
  <c r="BB119"/>
  <c r="G119"/>
  <c r="BA119" s="1"/>
  <c r="BE118"/>
  <c r="BD118"/>
  <c r="BC118"/>
  <c r="BB118"/>
  <c r="G118"/>
  <c r="BA118" s="1"/>
  <c r="BE116"/>
  <c r="BD116"/>
  <c r="BD121" s="1"/>
  <c r="H12" i="2" s="1"/>
  <c r="BC116" i="3"/>
  <c r="BB116"/>
  <c r="BB121" s="1"/>
  <c r="F12" i="2" s="1"/>
  <c r="G116" i="3"/>
  <c r="BA116" s="1"/>
  <c r="B12" i="2"/>
  <c r="A12"/>
  <c r="BE121" i="3"/>
  <c r="I12" i="2" s="1"/>
  <c r="C121" i="3"/>
  <c r="BE113"/>
  <c r="BD113"/>
  <c r="BC113"/>
  <c r="BB113"/>
  <c r="G113"/>
  <c r="BA113" s="1"/>
  <c r="BE112"/>
  <c r="BD112"/>
  <c r="BC112"/>
  <c r="BB112"/>
  <c r="G112"/>
  <c r="BA112" s="1"/>
  <c r="BE111"/>
  <c r="BD111"/>
  <c r="BC111"/>
  <c r="BB111"/>
  <c r="G111"/>
  <c r="BA111" s="1"/>
  <c r="BE109"/>
  <c r="BD109"/>
  <c r="BC109"/>
  <c r="BB109"/>
  <c r="G109"/>
  <c r="BA109" s="1"/>
  <c r="BE108"/>
  <c r="BD108"/>
  <c r="BC108"/>
  <c r="BB108"/>
  <c r="G108"/>
  <c r="BA108" s="1"/>
  <c r="BE107"/>
  <c r="BD107"/>
  <c r="BC107"/>
  <c r="BB107"/>
  <c r="G107"/>
  <c r="BA107" s="1"/>
  <c r="BE106"/>
  <c r="BD106"/>
  <c r="BC106"/>
  <c r="BB106"/>
  <c r="G106"/>
  <c r="BA106" s="1"/>
  <c r="BE104"/>
  <c r="BD104"/>
  <c r="BC104"/>
  <c r="BB104"/>
  <c r="G104"/>
  <c r="BA104" s="1"/>
  <c r="BE101"/>
  <c r="BD101"/>
  <c r="BC101"/>
  <c r="BB101"/>
  <c r="G101"/>
  <c r="BA101" s="1"/>
  <c r="BE100"/>
  <c r="BD100"/>
  <c r="BC100"/>
  <c r="BB100"/>
  <c r="G100"/>
  <c r="BA100" s="1"/>
  <c r="BE99"/>
  <c r="BD99"/>
  <c r="BC99"/>
  <c r="BB99"/>
  <c r="G99"/>
  <c r="BA99" s="1"/>
  <c r="BE98"/>
  <c r="BD98"/>
  <c r="BC98"/>
  <c r="BB98"/>
  <c r="G98"/>
  <c r="BA98" s="1"/>
  <c r="BE97"/>
  <c r="BD97"/>
  <c r="BC97"/>
  <c r="BB97"/>
  <c r="G97"/>
  <c r="BA97" s="1"/>
  <c r="BE96"/>
  <c r="BD96"/>
  <c r="BC96"/>
  <c r="BB96"/>
  <c r="G96"/>
  <c r="BA96" s="1"/>
  <c r="BE94"/>
  <c r="BD94"/>
  <c r="BC94"/>
  <c r="BB94"/>
  <c r="G94"/>
  <c r="BA94" s="1"/>
  <c r="BE93"/>
  <c r="BD93"/>
  <c r="BC93"/>
  <c r="BB93"/>
  <c r="G93"/>
  <c r="BA93" s="1"/>
  <c r="BE92"/>
  <c r="BD92"/>
  <c r="BC92"/>
  <c r="BB92"/>
  <c r="G92"/>
  <c r="BA92" s="1"/>
  <c r="BE91"/>
  <c r="BD91"/>
  <c r="BC91"/>
  <c r="BB91"/>
  <c r="G91"/>
  <c r="BA91" s="1"/>
  <c r="BE89"/>
  <c r="BD89"/>
  <c r="BD114" s="1"/>
  <c r="H11" i="2" s="1"/>
  <c r="BC89" i="3"/>
  <c r="BB89"/>
  <c r="BB114" s="1"/>
  <c r="F11" i="2" s="1"/>
  <c r="G89" i="3"/>
  <c r="BA89" s="1"/>
  <c r="B11" i="2"/>
  <c r="A11"/>
  <c r="BE114" i="3"/>
  <c r="I11" i="2" s="1"/>
  <c r="BC114" i="3"/>
  <c r="G11" i="2" s="1"/>
  <c r="C114" i="3"/>
  <c r="BE86"/>
  <c r="BD86"/>
  <c r="BC86"/>
  <c r="BB86"/>
  <c r="G86"/>
  <c r="BA86" s="1"/>
  <c r="BE85"/>
  <c r="BD85"/>
  <c r="BC85"/>
  <c r="BB85"/>
  <c r="G85"/>
  <c r="BA85" s="1"/>
  <c r="BE84"/>
  <c r="BD84"/>
  <c r="BC84"/>
  <c r="BB84"/>
  <c r="G84"/>
  <c r="BA84" s="1"/>
  <c r="BE83"/>
  <c r="BD83"/>
  <c r="BC83"/>
  <c r="BB83"/>
  <c r="G83"/>
  <c r="BA83" s="1"/>
  <c r="BE82"/>
  <c r="BD82"/>
  <c r="BC82"/>
  <c r="BB82"/>
  <c r="G82"/>
  <c r="BA82" s="1"/>
  <c r="BE81"/>
  <c r="BD81"/>
  <c r="BC81"/>
  <c r="BB81"/>
  <c r="G81"/>
  <c r="BA81" s="1"/>
  <c r="BE79"/>
  <c r="BD79"/>
  <c r="BC79"/>
  <c r="BB79"/>
  <c r="G79"/>
  <c r="BA79" s="1"/>
  <c r="BE78"/>
  <c r="BD78"/>
  <c r="BC78"/>
  <c r="BB78"/>
  <c r="G78"/>
  <c r="BA78" s="1"/>
  <c r="BE77"/>
  <c r="BD77"/>
  <c r="BC77"/>
  <c r="BB77"/>
  <c r="G77"/>
  <c r="BA77" s="1"/>
  <c r="BE75"/>
  <c r="BD75"/>
  <c r="BC75"/>
  <c r="BB75"/>
  <c r="G75"/>
  <c r="BA75" s="1"/>
  <c r="BE74"/>
  <c r="BD74"/>
  <c r="BC74"/>
  <c r="BB74"/>
  <c r="G74"/>
  <c r="BA74" s="1"/>
  <c r="BE73"/>
  <c r="BD73"/>
  <c r="BC73"/>
  <c r="BB73"/>
  <c r="G73"/>
  <c r="BA73" s="1"/>
  <c r="BE72"/>
  <c r="BD72"/>
  <c r="BC72"/>
  <c r="BB72"/>
  <c r="G72"/>
  <c r="BA72" s="1"/>
  <c r="BE71"/>
  <c r="BD71"/>
  <c r="BC71"/>
  <c r="BB71"/>
  <c r="G71"/>
  <c r="BA71" s="1"/>
  <c r="BE70"/>
  <c r="BD70"/>
  <c r="BC70"/>
  <c r="BB70"/>
  <c r="G70"/>
  <c r="BA70" s="1"/>
  <c r="BE68"/>
  <c r="BD68"/>
  <c r="BC68"/>
  <c r="BB68"/>
  <c r="G68"/>
  <c r="BA68" s="1"/>
  <c r="BE67"/>
  <c r="BD67"/>
  <c r="BC67"/>
  <c r="BB67"/>
  <c r="G67"/>
  <c r="BA67" s="1"/>
  <c r="BE66"/>
  <c r="BD66"/>
  <c r="BC66"/>
  <c r="BB66"/>
  <c r="G66"/>
  <c r="BA66" s="1"/>
  <c r="BE65"/>
  <c r="BD65"/>
  <c r="BC65"/>
  <c r="BB65"/>
  <c r="G65"/>
  <c r="BA65" s="1"/>
  <c r="BE62"/>
  <c r="BD62"/>
  <c r="BC62"/>
  <c r="BB62"/>
  <c r="G62"/>
  <c r="BA62" s="1"/>
  <c r="BE61"/>
  <c r="BD61"/>
  <c r="BD87" s="1"/>
  <c r="H10" i="2" s="1"/>
  <c r="BC61" i="3"/>
  <c r="BB61"/>
  <c r="BB87" s="1"/>
  <c r="F10" i="2" s="1"/>
  <c r="G61" i="3"/>
  <c r="BA61" s="1"/>
  <c r="B10" i="2"/>
  <c r="A10"/>
  <c r="BE87" i="3"/>
  <c r="I10" i="2" s="1"/>
  <c r="BC87" i="3"/>
  <c r="G10" i="2" s="1"/>
  <c r="C87" i="3"/>
  <c r="BE58"/>
  <c r="BD58"/>
  <c r="BC58"/>
  <c r="BB58"/>
  <c r="G58"/>
  <c r="BA58" s="1"/>
  <c r="BE57"/>
  <c r="BD57"/>
  <c r="BC57"/>
  <c r="BB57"/>
  <c r="G57"/>
  <c r="BA57" s="1"/>
  <c r="BE55"/>
  <c r="BD55"/>
  <c r="BC55"/>
  <c r="BB55"/>
  <c r="G55"/>
  <c r="BA55" s="1"/>
  <c r="BE53"/>
  <c r="BD53"/>
  <c r="BC53"/>
  <c r="BB53"/>
  <c r="G53"/>
  <c r="BA53" s="1"/>
  <c r="BE51"/>
  <c r="BD51"/>
  <c r="BC51"/>
  <c r="BB51"/>
  <c r="G51"/>
  <c r="BA51" s="1"/>
  <c r="BE49"/>
  <c r="BD49"/>
  <c r="BC49"/>
  <c r="BB49"/>
  <c r="G49"/>
  <c r="BA49" s="1"/>
  <c r="BE48"/>
  <c r="BD48"/>
  <c r="BC48"/>
  <c r="BB48"/>
  <c r="G48"/>
  <c r="BA48" s="1"/>
  <c r="BE47"/>
  <c r="BD47"/>
  <c r="BC47"/>
  <c r="BB47"/>
  <c r="G47"/>
  <c r="BA47" s="1"/>
  <c r="BE45"/>
  <c r="BD45"/>
  <c r="BC45"/>
  <c r="BB45"/>
  <c r="G45"/>
  <c r="BA45" s="1"/>
  <c r="BE44"/>
  <c r="BD44"/>
  <c r="BC44"/>
  <c r="BB44"/>
  <c r="G44"/>
  <c r="BA44" s="1"/>
  <c r="BE42"/>
  <c r="BD42"/>
  <c r="BC42"/>
  <c r="BB42"/>
  <c r="G42"/>
  <c r="BA42" s="1"/>
  <c r="BE40"/>
  <c r="BD40"/>
  <c r="BC40"/>
  <c r="BB40"/>
  <c r="G40"/>
  <c r="BA40" s="1"/>
  <c r="BE39"/>
  <c r="BD39"/>
  <c r="BC39"/>
  <c r="BB39"/>
  <c r="G39"/>
  <c r="BA39" s="1"/>
  <c r="BE38"/>
  <c r="BD38"/>
  <c r="BC38"/>
  <c r="BB38"/>
  <c r="G38"/>
  <c r="BA38" s="1"/>
  <c r="BE37"/>
  <c r="BD37"/>
  <c r="BC37"/>
  <c r="BB37"/>
  <c r="G37"/>
  <c r="BA37" s="1"/>
  <c r="BE35"/>
  <c r="BD35"/>
  <c r="BC35"/>
  <c r="BB35"/>
  <c r="G35"/>
  <c r="BA35" s="1"/>
  <c r="BE33"/>
  <c r="BD33"/>
  <c r="BD59" s="1"/>
  <c r="H9" i="2" s="1"/>
  <c r="BC33" i="3"/>
  <c r="BB33"/>
  <c r="BB59" s="1"/>
  <c r="F9" i="2" s="1"/>
  <c r="G33" i="3"/>
  <c r="BA33" s="1"/>
  <c r="B9" i="2"/>
  <c r="A9"/>
  <c r="BE59" i="3"/>
  <c r="I9" i="2" s="1"/>
  <c r="BC59" i="3"/>
  <c r="G9" i="2" s="1"/>
  <c r="G59" i="3"/>
  <c r="C59"/>
  <c r="BE30"/>
  <c r="BD30"/>
  <c r="BC30"/>
  <c r="BB30"/>
  <c r="G30"/>
  <c r="BA30" s="1"/>
  <c r="BE29"/>
  <c r="BD29"/>
  <c r="BC29"/>
  <c r="BB29"/>
  <c r="G29"/>
  <c r="BA29" s="1"/>
  <c r="BE28"/>
  <c r="BD28"/>
  <c r="BC28"/>
  <c r="BB28"/>
  <c r="G28"/>
  <c r="BA28" s="1"/>
  <c r="BE25"/>
  <c r="BD25"/>
  <c r="BC25"/>
  <c r="BB25"/>
  <c r="G25"/>
  <c r="BA25" s="1"/>
  <c r="BE23"/>
  <c r="BE31" s="1"/>
  <c r="I8" i="2" s="1"/>
  <c r="BD23" i="3"/>
  <c r="BC23"/>
  <c r="BB23"/>
  <c r="G23"/>
  <c r="BA23" s="1"/>
  <c r="B8" i="2"/>
  <c r="A8"/>
  <c r="BC31" i="3"/>
  <c r="G8" i="2" s="1"/>
  <c r="C31" i="3"/>
  <c r="BE20"/>
  <c r="BD20"/>
  <c r="BC20"/>
  <c r="BB20"/>
  <c r="G20"/>
  <c r="BA20" s="1"/>
  <c r="BE18"/>
  <c r="BD18"/>
  <c r="BC18"/>
  <c r="BB18"/>
  <c r="G18"/>
  <c r="BA18" s="1"/>
  <c r="BE17"/>
  <c r="BD17"/>
  <c r="BC17"/>
  <c r="BB17"/>
  <c r="G17"/>
  <c r="BA17" s="1"/>
  <c r="BE15"/>
  <c r="BD15"/>
  <c r="BC15"/>
  <c r="BB15"/>
  <c r="G15"/>
  <c r="BA15" s="1"/>
  <c r="BE14"/>
  <c r="BD14"/>
  <c r="BC14"/>
  <c r="BB14"/>
  <c r="G14"/>
  <c r="BA14" s="1"/>
  <c r="BE13"/>
  <c r="BD13"/>
  <c r="BC13"/>
  <c r="BB13"/>
  <c r="G13"/>
  <c r="BA13" s="1"/>
  <c r="BE11"/>
  <c r="BD11"/>
  <c r="BC11"/>
  <c r="BB11"/>
  <c r="G11"/>
  <c r="BA11" s="1"/>
  <c r="BE10"/>
  <c r="BD10"/>
  <c r="BC10"/>
  <c r="BB10"/>
  <c r="G10"/>
  <c r="BA10" s="1"/>
  <c r="BE8"/>
  <c r="BD8"/>
  <c r="BD21" s="1"/>
  <c r="H7" i="2" s="1"/>
  <c r="BC8" i="3"/>
  <c r="BB8"/>
  <c r="BB21" s="1"/>
  <c r="F7" i="2" s="1"/>
  <c r="G8" i="3"/>
  <c r="BA8" s="1"/>
  <c r="B7" i="2"/>
  <c r="A7"/>
  <c r="BE21" i="3"/>
  <c r="I7" i="2" s="1"/>
  <c r="BC21" i="3"/>
  <c r="G7" i="2" s="1"/>
  <c r="G21" i="3"/>
  <c r="C21"/>
  <c r="E4"/>
  <c r="C4"/>
  <c r="F3"/>
  <c r="C3"/>
  <c r="H21" i="2"/>
  <c r="G20"/>
  <c r="I20" s="1"/>
  <c r="C2"/>
  <c r="C1"/>
  <c r="C33" i="1"/>
  <c r="F33" s="1"/>
  <c r="C31"/>
  <c r="G23"/>
  <c r="G22" s="1"/>
  <c r="C9"/>
  <c r="G7"/>
  <c r="D2"/>
  <c r="C2"/>
  <c r="BA21" i="3" l="1"/>
  <c r="E7" i="2" s="1"/>
  <c r="G31" i="3"/>
  <c r="BB31"/>
  <c r="F8" i="2" s="1"/>
  <c r="BD31" i="3"/>
  <c r="H8" i="2" s="1"/>
  <c r="BC121" i="3"/>
  <c r="G12" i="2" s="1"/>
  <c r="H15"/>
  <c r="C17" i="1" s="1"/>
  <c r="G15" i="2"/>
  <c r="C18" i="1" s="1"/>
  <c r="I15" i="2"/>
  <c r="C21" i="1" s="1"/>
  <c r="BA31" i="3"/>
  <c r="E8" i="2" s="1"/>
  <c r="BA59" i="3"/>
  <c r="E9" i="2" s="1"/>
  <c r="BA87" i="3"/>
  <c r="E10" i="2" s="1"/>
  <c r="BA114" i="3"/>
  <c r="E11" i="2" s="1"/>
  <c r="BA121" i="3"/>
  <c r="E12" i="2" s="1"/>
  <c r="BB123" i="3"/>
  <c r="BB124" s="1"/>
  <c r="F13" i="2" s="1"/>
  <c r="F15" s="1"/>
  <c r="C16" i="1" s="1"/>
  <c r="G87" i="3"/>
  <c r="G114"/>
  <c r="G121"/>
  <c r="E15" i="2" l="1"/>
  <c r="C15" i="1" s="1"/>
  <c r="C19" s="1"/>
  <c r="C22" s="1"/>
  <c r="C23" s="1"/>
  <c r="F30" s="1"/>
  <c r="F31" s="1"/>
  <c r="F34" s="1"/>
</calcChain>
</file>

<file path=xl/sharedStrings.xml><?xml version="1.0" encoding="utf-8"?>
<sst xmlns="http://schemas.openxmlformats.org/spreadsheetml/2006/main" count="429" uniqueCount="281">
  <si>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</si>
  <si>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</si>
  <si>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</si>
  <si>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</si>
  <si>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</si>
  <si>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</si>
  <si>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</si>
  <si>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</si>
  <si>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</si>
  <si>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</si>
  <si>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</si>
  <si>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</si>
  <si>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</si>
  <si>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</si>
  <si>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</si>
  <si>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</si>
  <si>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</si>
  <si>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</si>
  <si>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</si>
  <si>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</si>
  <si>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</si>
  <si>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</si>
  <si>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</si>
  <si>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</si>
  <si>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</si>
  <si>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</si>
  <si>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</si>
  <si>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</si>
  <si>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</si>
  <si>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</si>
  <si>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</si>
  <si>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</si>
  <si>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</si>
  <si>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</si>
  <si>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</si>
  <si>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</si>
  <si>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</si>
  <si>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</si>
  <si>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</si>
  <si>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</si>
  <si>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</si>
  <si>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</si>
  <si>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</si>
  <si>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</si>
  <si>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</si>
  <si>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</si>
  <si>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</si>
  <si>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</si>
  <si>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</si>
  <si>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</si>
  <si>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</si>
  <si>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</si>
  <si>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</si>
  <si>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</si>
  <si>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</si>
  <si>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</si>
  <si>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</si>
  <si>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</si>
  <si>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</si>
  <si>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</si>
  <si>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</si>
  <si>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</si>
  <si>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</si>
  <si>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</si>
  <si>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</si>
  <si>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</si>
  <si>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</si>
  <si>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</si>
  <si>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</si>
  <si>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</si>
  <si>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</si>
  <si>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</si>
  <si>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</si>
  <si>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</si>
  <si>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</si>
  <si>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</si>
  <si>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</si>
  <si>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</si>
  <si>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KOM-212</t>
  </si>
  <si>
    <t>Rekonstrukce komunikace a chodníků v ul.Vodní,</t>
  </si>
  <si>
    <t>SO01</t>
  </si>
  <si>
    <t>Dopravní řešení</t>
  </si>
  <si>
    <t>Dopravní řešení - 2.etapa</t>
  </si>
  <si>
    <t>132201101R00</t>
  </si>
  <si>
    <t xml:space="preserve">Hloubení rýh šířky do 60 cm v hor.3 do 100 m3 </t>
  </si>
  <si>
    <t>m3</t>
  </si>
  <si>
    <t>0,5*0,8*26</t>
  </si>
  <si>
    <t>132201109R00</t>
  </si>
  <si>
    <t xml:space="preserve">Příplatek za lepivost - hloubení rýh 60 cm v hor.3 </t>
  </si>
  <si>
    <t>133201102R00</t>
  </si>
  <si>
    <t xml:space="preserve">Hloubení šachet v hor.3 nad 100 m3 </t>
  </si>
  <si>
    <t>1,4*1,4*1*8</t>
  </si>
  <si>
    <t>133201109R00</t>
  </si>
  <si>
    <t xml:space="preserve">Příplatek za lepivost - hloubení šachet v hor.3 </t>
  </si>
  <si>
    <t>139601102R00</t>
  </si>
  <si>
    <t xml:space="preserve">Ruční výkop jam, rýh a šachet v hornině tř. 3 </t>
  </si>
  <si>
    <t>162701105R00</t>
  </si>
  <si>
    <t xml:space="preserve">Vodorovné přemístění výkopku z hor.1-4 do 10000 m </t>
  </si>
  <si>
    <t>5,2+15,68</t>
  </si>
  <si>
    <t>171201201R00</t>
  </si>
  <si>
    <t xml:space="preserve">Uložení sypaniny na skládku </t>
  </si>
  <si>
    <t>181101102R00</t>
  </si>
  <si>
    <t xml:space="preserve">Úprava pláně v zářezech v hor. 1-4, se zhutněním </t>
  </si>
  <si>
    <t>m2</t>
  </si>
  <si>
    <t>842+743+172</t>
  </si>
  <si>
    <t>R01</t>
  </si>
  <si>
    <t xml:space="preserve">Poplatek za uložení zeminy </t>
  </si>
  <si>
    <t>3</t>
  </si>
  <si>
    <t>Svislé a kompletní konstrukce</t>
  </si>
  <si>
    <t>274313511R00</t>
  </si>
  <si>
    <t xml:space="preserve">Beton základových pasů prostý C 12/15 (B 12,5) </t>
  </si>
  <si>
    <t>1,5*15</t>
  </si>
  <si>
    <t>711131101RZ3</t>
  </si>
  <si>
    <t>Izolace proti vlhkosti vodorovná pásy na sucho 1 vrstva - včetně dodávky A 500/H</t>
  </si>
  <si>
    <t>0,3*2*15</t>
  </si>
  <si>
    <t>272*0,3</t>
  </si>
  <si>
    <t>NAB 55236</t>
  </si>
  <si>
    <t>Dodání nástavce pro světlíky 1000x320x400 vč. montáže a dodání, dle přílohy E03</t>
  </si>
  <si>
    <t>kus</t>
  </si>
  <si>
    <t>NAB 55237</t>
  </si>
  <si>
    <t>Dodání roštu s oky 30x10mm, pro pojezd vč. montáže a dodání, dle přílohy E03</t>
  </si>
  <si>
    <t>998255149R00</t>
  </si>
  <si>
    <t xml:space="preserve">Příplatek za přesun u šachet do 5000 m na povrchu </t>
  </si>
  <si>
    <t>t</t>
  </si>
  <si>
    <t>59</t>
  </si>
  <si>
    <t>Dlažby a předlažby komunikací</t>
  </si>
  <si>
    <t>564782111R00</t>
  </si>
  <si>
    <t>Podklad z kam.drceného 32-63 s výplň.kamen. 30 cm zapravení rýh</t>
  </si>
  <si>
    <t>0,5*26</t>
  </si>
  <si>
    <t>567132111R00</t>
  </si>
  <si>
    <t xml:space="preserve">Podklad z kameniva zpev.cementem KZC 1 tl.16 cm </t>
  </si>
  <si>
    <t>591211111R00</t>
  </si>
  <si>
    <t xml:space="preserve">Kladení dlažby drobné kostky,lože z kamen.tl. 5 cm </t>
  </si>
  <si>
    <t>596111111R00</t>
  </si>
  <si>
    <t xml:space="preserve">Kladení dlažby mozaika 1barva, lože z kam.do 8 cm </t>
  </si>
  <si>
    <t>596215041R00</t>
  </si>
  <si>
    <t xml:space="preserve">Kladení velkof. dlažby tl. 8 cm do drtě tl. 5 cm </t>
  </si>
  <si>
    <t>596215049R00</t>
  </si>
  <si>
    <t xml:space="preserve">Příplatek za více tvarů dlažby  do drtě </t>
  </si>
  <si>
    <t>596291113R00</t>
  </si>
  <si>
    <t xml:space="preserve">Řezání velkof. dlažby tl. 80 mm </t>
  </si>
  <si>
    <t>m</t>
  </si>
  <si>
    <t>272*2</t>
  </si>
  <si>
    <t>627453210R00</t>
  </si>
  <si>
    <t xml:space="preserve">Spárování dlažeb z kamene plochy nad 4 m2 </t>
  </si>
  <si>
    <t>916231111R00</t>
  </si>
  <si>
    <t xml:space="preserve">Osazení obruby z kostek drobných, bez boční opěry </t>
  </si>
  <si>
    <t>917762111R00</t>
  </si>
  <si>
    <t xml:space="preserve">Osazení ležat. obrub. bet. s opěrou,lože z C 12/15 </t>
  </si>
  <si>
    <t>919722212R00</t>
  </si>
  <si>
    <t xml:space="preserve">Dilatační spáry řezané příčné 9 mm,zalítí za tepla </t>
  </si>
  <si>
    <t>58380010</t>
  </si>
  <si>
    <t>Mozaika dlažební štípaná 4/6 cm  1t = 8 - 8,5 m2 šedá,vč. dopravy,  viz.protokol příloha E03</t>
  </si>
  <si>
    <t>T</t>
  </si>
  <si>
    <t>172/8*1,03</t>
  </si>
  <si>
    <t>58380129</t>
  </si>
  <si>
    <t>Kostka dlažební drobná 10/12 štípaná Itř. 1t=4,0m2 šedá,vč. dopravy,  viz.protokol příloha E03</t>
  </si>
  <si>
    <t>743/4*1,03</t>
  </si>
  <si>
    <t>NAB 2590</t>
  </si>
  <si>
    <t>Obrubník silniční žulový 300/200/1000 šedá,vč. dopravy,  viz.protokol příloha E03</t>
  </si>
  <si>
    <t>272*1,01</t>
  </si>
  <si>
    <t>NAB 2592</t>
  </si>
  <si>
    <t>Žulové pásové desky tl. 8cm, tryskané šedá a žlutá,vč. dopravy,viz.protokol příloha E03</t>
  </si>
  <si>
    <t>842*1,03</t>
  </si>
  <si>
    <t>NAB 9950</t>
  </si>
  <si>
    <t xml:space="preserve">Demont a montáž dopravní značky </t>
  </si>
  <si>
    <t>998223011R00</t>
  </si>
  <si>
    <t xml:space="preserve">Přesun hmot pro pozemní komunikace, kryt dlážděný </t>
  </si>
  <si>
    <t>8</t>
  </si>
  <si>
    <t>Trubní vedení</t>
  </si>
  <si>
    <t>175101101R00</t>
  </si>
  <si>
    <t xml:space="preserve">Obsyp potrubí bez prohození sypaniny </t>
  </si>
  <si>
    <t>273313311R00</t>
  </si>
  <si>
    <t xml:space="preserve">Beton základových desek prostý B 10 </t>
  </si>
  <si>
    <t>1,4*1,4*0,1*8</t>
  </si>
  <si>
    <t>9,65</t>
  </si>
  <si>
    <t>451575111R00</t>
  </si>
  <si>
    <t xml:space="preserve">Podkladní vrstva tl. do 25 cm ze štěrkopísku </t>
  </si>
  <si>
    <t>817354111R00</t>
  </si>
  <si>
    <t xml:space="preserve">Montáž betonových útesů s hrdlem DN 200 </t>
  </si>
  <si>
    <t>871353121R00</t>
  </si>
  <si>
    <t xml:space="preserve">Montáž trub z tvrdého PVC, gumový kroužek, DN 200 </t>
  </si>
  <si>
    <t>877315211U00</t>
  </si>
  <si>
    <t xml:space="preserve">MTŽ tvar PVC-syst KG jednoos DN150 </t>
  </si>
  <si>
    <t>8*4</t>
  </si>
  <si>
    <t>895941111R00</t>
  </si>
  <si>
    <t xml:space="preserve">Zřízení vpusti uliční z dílců typ UV - 50 normální </t>
  </si>
  <si>
    <t>899203111R00</t>
  </si>
  <si>
    <t xml:space="preserve">Osazení mříží litinových s rámem do 150 kg </t>
  </si>
  <si>
    <t>899331111R00</t>
  </si>
  <si>
    <t xml:space="preserve">Výšková úprava vstupu do 20 cm, zvýšení poklopu </t>
  </si>
  <si>
    <t>899431111R00</t>
  </si>
  <si>
    <t xml:space="preserve">Výšková úprava do 20 cm, zvýšení krytu šoupěte </t>
  </si>
  <si>
    <t>NAB  0500T05</t>
  </si>
  <si>
    <t>Dodání mříže litinové D400, litina , černá dle přílohy E03</t>
  </si>
  <si>
    <t>28651669.A</t>
  </si>
  <si>
    <t>Koleno kanalizační KGB 200/ 87° PVC</t>
  </si>
  <si>
    <t>59213110</t>
  </si>
  <si>
    <t>Žlab plnostěnný železobet.AZD 13-100  100x20x17 cm</t>
  </si>
  <si>
    <t>59213235</t>
  </si>
  <si>
    <t>Přikrývka AZD 20-50  50x20x3 cm</t>
  </si>
  <si>
    <t>KG-200/2</t>
  </si>
  <si>
    <t>Trubka hladká KG DN 200 - DL= 2 m - SN 8</t>
  </si>
  <si>
    <t>26/2</t>
  </si>
  <si>
    <t>KGAMS-200</t>
  </si>
  <si>
    <t>Pískované hrdlo šachtové DN 200</t>
  </si>
  <si>
    <t>TBVQ 50/20 CP</t>
  </si>
  <si>
    <t>Horní dílec dešťové vpusti TBV-Q 50/20 CP</t>
  </si>
  <si>
    <t>TBVQ 50/49 KV</t>
  </si>
  <si>
    <t>Spodnídílec dešť.vpusti TBV-Q 50/49 KV</t>
  </si>
  <si>
    <t>TBVQ 50/59 SO</t>
  </si>
  <si>
    <t>Průběž.dílec dešťové vpusti s odtok.TBV-Q 50/59 SO</t>
  </si>
  <si>
    <t>TBVQ 50/59 SV</t>
  </si>
  <si>
    <t>Průběžný dílec dešťové vpusti TBV-Q 50/59 SV</t>
  </si>
  <si>
    <t>998274101R00</t>
  </si>
  <si>
    <t xml:space="preserve">Přesun hmot pro trubní vedení betonové,otevř.výkop </t>
  </si>
  <si>
    <t>9</t>
  </si>
  <si>
    <t>Ostatní konstrukce, bourání</t>
  </si>
  <si>
    <t>113106123U00</t>
  </si>
  <si>
    <t xml:space="preserve">Rozebr zámk dlažba pro pěší komun </t>
  </si>
  <si>
    <t>odečet zas. rýh:940-6-87-158</t>
  </si>
  <si>
    <t>113107121R00</t>
  </si>
  <si>
    <t xml:space="preserve">Odstranění podkladu pl. 200 m2,kam.drcené tl.10 cm </t>
  </si>
  <si>
    <t>113107122R00</t>
  </si>
  <si>
    <t xml:space="preserve">Odstranění podkladu pl. 200 m2,kam.drcené tl.15 cm </t>
  </si>
  <si>
    <t>113109415R00</t>
  </si>
  <si>
    <t xml:space="preserve">Odstranění podkladu pl.nad 50 m2, beton, tl. 15 cm </t>
  </si>
  <si>
    <t>113109530R00</t>
  </si>
  <si>
    <t>Odstranění podkladu pl.50 m2,bet.recyklát tl.30 cm zásyp rýhy voda + kanal</t>
  </si>
  <si>
    <t>6+87+158</t>
  </si>
  <si>
    <t>113151350R00</t>
  </si>
  <si>
    <t xml:space="preserve">Fréz.živič.krytu nad 500 m2, s překážkami, tl.15cm </t>
  </si>
  <si>
    <t>113202111R00</t>
  </si>
  <si>
    <t xml:space="preserve">Vytrhání obrub z krajníků nebo obrubníků stojatých </t>
  </si>
  <si>
    <t>895941311DEM</t>
  </si>
  <si>
    <t xml:space="preserve">Demolice vpusti uliční z dílců, vč. část. zásypu </t>
  </si>
  <si>
    <t>919731122R00</t>
  </si>
  <si>
    <t xml:space="preserve">Zarovnání styčné plochy živičné tl. do 10 cm </t>
  </si>
  <si>
    <t>919735112R00</t>
  </si>
  <si>
    <t xml:space="preserve">Řezání stávajícího živičného krytu tl. 5 - 10 cm </t>
  </si>
  <si>
    <t>961044111R00</t>
  </si>
  <si>
    <t>Bourání základů z betonu prostého světlíky + patky</t>
  </si>
  <si>
    <t>5*0,2</t>
  </si>
  <si>
    <t>966077111R00</t>
  </si>
  <si>
    <t>Odstranění doplňkových konstrukcí do 20 kg koše + stojany</t>
  </si>
  <si>
    <t>4+1</t>
  </si>
  <si>
    <t>966077141R00</t>
  </si>
  <si>
    <t>Odstranění doplňkových konstrukcí do 500 kg světlíky</t>
  </si>
  <si>
    <t>979054451U00</t>
  </si>
  <si>
    <t xml:space="preserve">Očištění vybourané zámk dlaždice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</si>
  <si>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</si>
  <si>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</si>
  <si>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</si>
  <si>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</si>
  <si>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1241,44*9</t>
  </si>
  <si>
    <t>97902-4441.R00</t>
  </si>
  <si>
    <t>Očištění vybour. obrubníků všech loží a výplní</t>
  </si>
  <si>
    <t>97908-7212.R00</t>
  </si>
  <si>
    <t>Nakládání suti na dopravní prostředky</t>
  </si>
  <si>
    <t>NAB -0001.T00</t>
  </si>
  <si>
    <t xml:space="preserve">Poplatek za ulož. suti, bet., obrub.,dlažby </t>
  </si>
  <si>
    <t>93</t>
  </si>
  <si>
    <t>Dokončovací práce inženýrských staveb</t>
  </si>
  <si>
    <t>275313611R00</t>
  </si>
  <si>
    <t xml:space="preserve">Beton základových patek prostý C 16/20 (B 20) </t>
  </si>
  <si>
    <t>0,5*0,5*0,8*5</t>
  </si>
  <si>
    <t>NAB 8900</t>
  </si>
  <si>
    <t xml:space="preserve">Montáž mobiliáře vč. dopravy </t>
  </si>
  <si>
    <t>NAB 8925</t>
  </si>
  <si>
    <t>Odpadkový koš 50l, válcový, litina, černý dle přílohy E03</t>
  </si>
  <si>
    <t>NAB 8926</t>
  </si>
  <si>
    <t>Stojan na kola 2 kruhy, litina, černý dle příloyh E03</t>
  </si>
  <si>
    <t>732</t>
  </si>
  <si>
    <t>Strojovny</t>
  </si>
  <si>
    <t>421955215U00</t>
  </si>
  <si>
    <t xml:space="preserve">Prac lávka fošny most skruž odstr </t>
  </si>
  <si>
    <t>762</t>
  </si>
  <si>
    <t>Konstrukce tesařské</t>
  </si>
  <si>
    <t>421955115U00</t>
  </si>
  <si>
    <t xml:space="preserve">Prac lávka fošny most skruž zříz </t>
  </si>
  <si>
    <t>Výkaz výměr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</si>
</sst>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5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8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zoomScaleNormal="100" workbookViewId="0">
      <selection activeCell="J13" sqref="J13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3" t="s">
        <v>1</v>
      </c>
      <c r="B2" s="4"/>
      <c r="C2" s="5">
        <f>Rekapitulace!H1</f>
        <v>2</v>
      </c>
      <c r="D2" s="5" t="str">
        <f>Rekapitulace!G2</f>
        <v>Dopravní řešení - 2.etapa</v>
      </c>
      <c r="E2" s="4"/>
      <c r="F2" s="6" t="s">
        <v>2</v>
      </c>
      <c r="G2" s="7"/>
    </row>
    <row r="3" spans="1:57" ht="3" hidden="1" customHeight="1">
      <c r="A3" s="8"/>
      <c r="B3" s="9"/>
      <c r="C3" s="10"/>
      <c r="D3" s="10"/>
      <c r="E3" s="9"/>
      <c r="F3" s="11"/>
      <c r="G3" s="12"/>
    </row>
    <row r="4" spans="1:57" ht="12" customHeight="1">
      <c r="A4" s="13" t="s">
        <v>3</v>
      </c>
      <c r="B4" s="9"/>
      <c r="C4" s="10" t="s">
        <v>4</v>
      </c>
      <c r="D4" s="10"/>
      <c r="E4" s="9"/>
      <c r="F4" s="11" t="s">
        <v>5</v>
      </c>
      <c r="G4" s="14"/>
    </row>
    <row r="5" spans="1:57" ht="12.95" customHeight="1">
      <c r="A5" s="15" t="s">
        <v>80</v>
      </c>
      <c r="B5" s="16"/>
      <c r="C5" s="17" t="s">
        <v>81</v>
      </c>
      <c r="D5" s="18"/>
      <c r="E5" s="19"/>
      <c r="F5" s="11" t="s">
        <v>7</v>
      </c>
      <c r="G5" s="12"/>
    </row>
    <row r="6" spans="1:57" ht="12.95" customHeight="1">
      <c r="A6" s="13" t="s">
        <v>8</v>
      </c>
      <c r="B6" s="9"/>
      <c r="C6" s="10" t="s">
        <v>9</v>
      </c>
      <c r="D6" s="10"/>
      <c r="E6" s="9"/>
      <c r="F6" s="20" t="s">
        <v>10</v>
      </c>
      <c r="G6" s="21">
        <v>0</v>
      </c>
      <c r="O6" s="22"/>
    </row>
    <row r="7" spans="1:57" ht="12.95" customHeight="1">
      <c r="A7" s="23" t="s">
        <v>78</v>
      </c>
      <c r="B7" s="24"/>
      <c r="C7" s="25" t="s">
        <v>79</v>
      </c>
      <c r="D7" s="26"/>
      <c r="E7" s="26"/>
      <c r="F7" s="27" t="s">
        <v>11</v>
      </c>
      <c r="G7" s="21">
        <f>IF(PocetMJ=0,,ROUND((F30+F32)/PocetMJ,1))</f>
        <v>0</v>
      </c>
    </row>
    <row r="8" spans="1:57">
      <c r="A8" s="28" t="s">
        <v>12</v>
      </c>
      <c r="B8" s="11"/>
      <c r="C8" s="207"/>
      <c r="D8" s="207"/>
      <c r="E8" s="208"/>
      <c r="F8" s="29" t="s">
        <v>13</v>
      </c>
      <c r="G8" s="30"/>
      <c r="H8" s="31"/>
      <c r="I8" s="32"/>
    </row>
    <row r="9" spans="1:57">
      <c r="A9" s="28" t="s">
        <v>14</v>
      </c>
      <c r="B9" s="11"/>
      <c r="C9" s="207">
        <f>Projektant</f>
        <v>0</v>
      </c>
      <c r="D9" s="207"/>
      <c r="E9" s="208"/>
      <c r="F9" s="11"/>
      <c r="G9" s="33"/>
      <c r="H9" s="34"/>
    </row>
    <row r="10" spans="1:57">
      <c r="A10" s="28" t="s">
        <v>15</v>
      </c>
      <c r="B10" s="11"/>
      <c r="C10" s="207"/>
      <c r="D10" s="207"/>
      <c r="E10" s="207"/>
      <c r="F10" s="35"/>
      <c r="G10" s="36"/>
      <c r="H10" s="37"/>
    </row>
    <row r="11" spans="1:57" ht="13.5" customHeight="1">
      <c r="A11" s="28" t="s">
        <v>16</v>
      </c>
      <c r="B11" s="11"/>
      <c r="C11" s="207"/>
      <c r="D11" s="207"/>
      <c r="E11" s="207"/>
      <c r="F11" s="38" t="s">
        <v>17</v>
      </c>
      <c r="G11" s="39">
        <v>3516</v>
      </c>
      <c r="H11" s="34"/>
      <c r="BA11" s="40"/>
      <c r="BB11" s="40"/>
      <c r="BC11" s="40"/>
      <c r="BD11" s="40"/>
      <c r="BE11" s="40"/>
    </row>
    <row r="12" spans="1:57" ht="12.75" customHeight="1">
      <c r="A12" s="41" t="s">
        <v>18</v>
      </c>
      <c r="B12" s="9"/>
      <c r="C12" s="209"/>
      <c r="D12" s="209"/>
      <c r="E12" s="209"/>
      <c r="F12" s="42" t="s">
        <v>19</v>
      </c>
      <c r="G12" s="43"/>
      <c r="H12" s="34"/>
    </row>
    <row r="13" spans="1:57" ht="28.5" customHeight="1" thickBot="1">
      <c r="A13" s="44" t="s">
        <v>20</v>
      </c>
      <c r="B13" s="45"/>
      <c r="C13" s="45"/>
      <c r="D13" s="45"/>
      <c r="E13" s="46"/>
      <c r="F13" s="46"/>
      <c r="G13" s="47"/>
      <c r="H13" s="34"/>
    </row>
    <row r="14" spans="1:57" ht="17.25" customHeight="1" thickBot="1">
      <c r="A14" s="48" t="s">
        <v>21</v>
      </c>
      <c r="B14" s="49"/>
      <c r="C14" s="50"/>
      <c r="D14" s="51" t="s">
        <v>22</v>
      </c>
      <c r="E14" s="52"/>
      <c r="F14" s="52"/>
      <c r="G14" s="50"/>
    </row>
    <row r="15" spans="1:57" ht="15.95" customHeight="1">
      <c r="A15" s="53"/>
      <c r="B15" s="54" t="s">
        <v>23</v>
      </c>
      <c r="C15" s="55">
        <f>HSV</f>
        <v>0</v>
      </c>
      <c r="D15" s="56"/>
      <c r="E15" s="57"/>
      <c r="F15" s="58"/>
      <c r="G15" s="55"/>
    </row>
    <row r="16" spans="1:57" ht="15.95" customHeight="1">
      <c r="A16" s="53" t="s">
        <v>24</v>
      </c>
      <c r="B16" s="54" t="s">
        <v>25</v>
      </c>
      <c r="C16" s="55">
        <f>PSV</f>
        <v>0</v>
      </c>
      <c r="D16" s="8"/>
      <c r="E16" s="59"/>
      <c r="F16" s="60"/>
      <c r="G16" s="55"/>
    </row>
    <row r="17" spans="1:7" ht="15.95" customHeight="1">
      <c r="A17" s="53" t="s">
        <v>26</v>
      </c>
      <c r="B17" s="54" t="s">
        <v>27</v>
      </c>
      <c r="C17" s="55">
        <f>Mont</f>
        <v>0</v>
      </c>
      <c r="D17" s="8"/>
      <c r="E17" s="59"/>
      <c r="F17" s="60"/>
      <c r="G17" s="55"/>
    </row>
    <row r="18" spans="1:7" ht="15.95" customHeight="1">
      <c r="A18" s="61" t="s">
        <v>28</v>
      </c>
      <c r="B18" s="62" t="s">
        <v>29</v>
      </c>
      <c r="C18" s="55">
        <f>Dodavka</f>
        <v>0</v>
      </c>
      <c r="D18" s="8"/>
      <c r="E18" s="59"/>
      <c r="F18" s="60"/>
      <c r="G18" s="55"/>
    </row>
    <row r="19" spans="1:7" ht="15.95" customHeight="1">
      <c r="A19" s="63" t="s">
        <v>30</v>
      </c>
      <c r="B19" s="54"/>
      <c r="C19" s="55">
        <f>SUM(C15:C18)</f>
        <v>0</v>
      </c>
      <c r="D19" s="8"/>
      <c r="E19" s="59"/>
      <c r="F19" s="60"/>
      <c r="G19" s="55"/>
    </row>
    <row r="20" spans="1:7" ht="15.95" customHeight="1">
      <c r="A20" s="63"/>
      <c r="B20" s="54"/>
      <c r="C20" s="55"/>
      <c r="D20" s="8"/>
      <c r="E20" s="59"/>
      <c r="F20" s="60"/>
      <c r="G20" s="55"/>
    </row>
    <row r="21" spans="1:7" ht="15.95" customHeight="1">
      <c r="A21" s="63" t="s">
        <v>31</v>
      </c>
      <c r="B21" s="54"/>
      <c r="C21" s="55">
        <f>HZS</f>
        <v>0</v>
      </c>
      <c r="D21" s="8"/>
      <c r="E21" s="59"/>
      <c r="F21" s="60"/>
      <c r="G21" s="55"/>
    </row>
    <row r="22" spans="1:7" ht="15.95" customHeight="1">
      <c r="A22" s="64" t="s">
        <v>32</v>
      </c>
      <c r="B22" s="65"/>
      <c r="C22" s="55">
        <f>C19+C21</f>
        <v>0</v>
      </c>
      <c r="D22" s="8" t="s">
        <v>33</v>
      </c>
      <c r="E22" s="59"/>
      <c r="F22" s="60"/>
      <c r="G22" s="55">
        <f>G23-SUM(G15:G21)</f>
        <v>0</v>
      </c>
    </row>
    <row r="23" spans="1:7" ht="15.95" customHeight="1" thickBot="1">
      <c r="A23" s="210" t="s">
        <v>34</v>
      </c>
      <c r="B23" s="211"/>
      <c r="C23" s="66">
        <f>C22+G23</f>
        <v>0</v>
      </c>
      <c r="D23" s="67" t="s">
        <v>35</v>
      </c>
      <c r="E23" s="68"/>
      <c r="F23" s="69"/>
      <c r="G23" s="55">
        <f>VRN</f>
        <v>0</v>
      </c>
    </row>
    <row r="24" spans="1:7">
      <c r="A24" s="70" t="s">
        <v>36</v>
      </c>
      <c r="B24" s="71"/>
      <c r="C24" s="72"/>
      <c r="D24" s="71" t="s">
        <v>37</v>
      </c>
      <c r="E24" s="71"/>
      <c r="F24" s="73" t="s">
        <v>38</v>
      </c>
      <c r="G24" s="74"/>
    </row>
    <row r="25" spans="1:7">
      <c r="A25" s="64" t="s">
        <v>39</v>
      </c>
      <c r="B25" s="65"/>
      <c r="C25" s="75"/>
      <c r="D25" s="65" t="s">
        <v>39</v>
      </c>
      <c r="E25" s="76"/>
      <c r="F25" s="77" t="s">
        <v>39</v>
      </c>
      <c r="G25" s="78"/>
    </row>
    <row r="26" spans="1:7" ht="37.5" customHeight="1">
      <c r="A26" s="64" t="s">
        <v>40</v>
      </c>
      <c r="B26" s="79"/>
      <c r="C26" s="75"/>
      <c r="D26" s="65" t="s">
        <v>40</v>
      </c>
      <c r="E26" s="76"/>
      <c r="F26" s="77" t="s">
        <v>40</v>
      </c>
      <c r="G26" s="78"/>
    </row>
    <row r="27" spans="1:7">
      <c r="A27" s="64"/>
      <c r="B27" s="80"/>
      <c r="C27" s="75"/>
      <c r="D27" s="65"/>
      <c r="E27" s="76"/>
      <c r="F27" s="77"/>
      <c r="G27" s="78"/>
    </row>
    <row r="28" spans="1:7">
      <c r="A28" s="64" t="s">
        <v>41</v>
      </c>
      <c r="B28" s="65"/>
      <c r="C28" s="75"/>
      <c r="D28" s="77" t="s">
        <v>42</v>
      </c>
      <c r="E28" s="75"/>
      <c r="F28" s="81" t="s">
        <v>42</v>
      </c>
      <c r="G28" s="78"/>
    </row>
    <row r="29" spans="1:7" ht="69" customHeight="1">
      <c r="A29" s="64"/>
      <c r="B29" s="65"/>
      <c r="C29" s="82"/>
      <c r="D29" s="83"/>
      <c r="E29" s="82"/>
      <c r="F29" s="65"/>
      <c r="G29" s="78"/>
    </row>
    <row r="30" spans="1:7">
      <c r="A30" s="84" t="s">
        <v>43</v>
      </c>
      <c r="B30" s="85"/>
      <c r="C30" s="86">
        <v>21</v>
      </c>
      <c r="D30" s="85" t="s">
        <v>44</v>
      </c>
      <c r="E30" s="87"/>
      <c r="F30" s="202">
        <f>C23-F32</f>
        <v>0</v>
      </c>
      <c r="G30" s="203"/>
    </row>
    <row r="31" spans="1:7">
      <c r="A31" s="84" t="s">
        <v>45</v>
      </c>
      <c r="B31" s="85"/>
      <c r="C31" s="86">
        <f>SazbaDPH1</f>
        <v>21</v>
      </c>
      <c r="D31" s="85" t="s">
        <v>46</v>
      </c>
      <c r="E31" s="87"/>
      <c r="F31" s="202">
        <f>ROUND(PRODUCT(F30,C31/100),0)</f>
        <v>0</v>
      </c>
      <c r="G31" s="203"/>
    </row>
    <row r="32" spans="1:7">
      <c r="A32" s="84" t="s">
        <v>43</v>
      </c>
      <c r="B32" s="85"/>
      <c r="C32" s="86">
        <v>0</v>
      </c>
      <c r="D32" s="85" t="s">
        <v>46</v>
      </c>
      <c r="E32" s="87"/>
      <c r="F32" s="202">
        <v>0</v>
      </c>
      <c r="G32" s="203"/>
    </row>
    <row r="33" spans="1:8">
      <c r="A33" s="84" t="s">
        <v>45</v>
      </c>
      <c r="B33" s="88"/>
      <c r="C33" s="89">
        <f>SazbaDPH2</f>
        <v>0</v>
      </c>
      <c r="D33" s="85" t="s">
        <v>46</v>
      </c>
      <c r="E33" s="60"/>
      <c r="F33" s="202">
        <f>ROUND(PRODUCT(F32,C33/100),0)</f>
        <v>0</v>
      </c>
      <c r="G33" s="203"/>
    </row>
    <row r="34" spans="1:8" s="93" customFormat="1" ht="19.5" customHeight="1" thickBot="1">
      <c r="A34" s="90" t="s">
        <v>47</v>
      </c>
      <c r="B34" s="91"/>
      <c r="C34" s="91"/>
      <c r="D34" s="91"/>
      <c r="E34" s="92"/>
      <c r="F34" s="204">
        <f>ROUND(SUM(F30:F33),0)</f>
        <v>0</v>
      </c>
      <c r="G34" s="205"/>
    </row>
    <row r="36" spans="1:8">
      <c r="A36" s="94" t="s">
        <v>48</v>
      </c>
      <c r="B36" s="94"/>
      <c r="C36" s="94"/>
      <c r="D36" s="94"/>
      <c r="E36" s="94"/>
      <c r="F36" s="94"/>
      <c r="G36" s="94"/>
      <c r="H36" t="s">
        <v>6</v>
      </c>
    </row>
    <row r="37" spans="1:8" ht="14.25" customHeight="1">
      <c r="A37" s="94"/>
      <c r="B37" s="206"/>
      <c r="C37" s="206"/>
      <c r="D37" s="206"/>
      <c r="E37" s="206"/>
      <c r="F37" s="206"/>
      <c r="G37" s="206"/>
      <c r="H37" t="s">
        <v>6</v>
      </c>
    </row>
    <row r="38" spans="1:8" ht="12.75" customHeight="1">
      <c r="A38" s="95"/>
      <c r="B38" s="206"/>
      <c r="C38" s="206"/>
      <c r="D38" s="206"/>
      <c r="E38" s="206"/>
      <c r="F38" s="206"/>
      <c r="G38" s="206"/>
      <c r="H38" t="s">
        <v>6</v>
      </c>
    </row>
    <row r="39" spans="1:8">
      <c r="A39" s="95"/>
      <c r="B39" s="206"/>
      <c r="C39" s="206"/>
      <c r="D39" s="206"/>
      <c r="E39" s="206"/>
      <c r="F39" s="206"/>
      <c r="G39" s="206"/>
      <c r="H39" t="s">
        <v>6</v>
      </c>
    </row>
    <row r="40" spans="1:8">
      <c r="A40" s="95"/>
      <c r="B40" s="206"/>
      <c r="C40" s="206"/>
      <c r="D40" s="206"/>
      <c r="E40" s="206"/>
      <c r="F40" s="206"/>
      <c r="G40" s="206"/>
      <c r="H40" t="s">
        <v>6</v>
      </c>
    </row>
    <row r="41" spans="1:8">
      <c r="A41" s="95"/>
      <c r="B41" s="206"/>
      <c r="C41" s="206"/>
      <c r="D41" s="206"/>
      <c r="E41" s="206"/>
      <c r="F41" s="206"/>
      <c r="G41" s="206"/>
      <c r="H41" t="s">
        <v>6</v>
      </c>
    </row>
    <row r="42" spans="1:8">
      <c r="A42" s="95"/>
      <c r="B42" s="206"/>
      <c r="C42" s="206"/>
      <c r="D42" s="206"/>
      <c r="E42" s="206"/>
      <c r="F42" s="206"/>
      <c r="G42" s="206"/>
      <c r="H42" t="s">
        <v>6</v>
      </c>
    </row>
    <row r="43" spans="1:8">
      <c r="A43" s="95"/>
      <c r="B43" s="206"/>
      <c r="C43" s="206"/>
      <c r="D43" s="206"/>
      <c r="E43" s="206"/>
      <c r="F43" s="206"/>
      <c r="G43" s="206"/>
      <c r="H43" t="s">
        <v>6</v>
      </c>
    </row>
    <row r="44" spans="1:8">
      <c r="A44" s="95"/>
      <c r="B44" s="206"/>
      <c r="C44" s="206"/>
      <c r="D44" s="206"/>
      <c r="E44" s="206"/>
      <c r="F44" s="206"/>
      <c r="G44" s="206"/>
      <c r="H44" t="s">
        <v>6</v>
      </c>
    </row>
    <row r="45" spans="1:8" ht="0.75" customHeight="1">
      <c r="A45" s="95"/>
      <c r="B45" s="206"/>
      <c r="C45" s="206"/>
      <c r="D45" s="206"/>
      <c r="E45" s="206"/>
      <c r="F45" s="206"/>
      <c r="G45" s="206"/>
      <c r="H45" t="s">
        <v>6</v>
      </c>
    </row>
    <row r="46" spans="1:8">
      <c r="B46" s="201"/>
      <c r="C46" s="201"/>
      <c r="D46" s="201"/>
      <c r="E46" s="201"/>
      <c r="F46" s="201"/>
      <c r="G46" s="201"/>
    </row>
    <row r="47" spans="1:8">
      <c r="B47" s="201"/>
      <c r="C47" s="201"/>
      <c r="D47" s="201"/>
      <c r="E47" s="201"/>
      <c r="F47" s="201"/>
      <c r="G47" s="201"/>
    </row>
    <row r="48" spans="1:8">
      <c r="B48" s="201"/>
      <c r="C48" s="201"/>
      <c r="D48" s="201"/>
      <c r="E48" s="201"/>
      <c r="F48" s="201"/>
      <c r="G48" s="201"/>
    </row>
    <row r="49" spans="2:7">
      <c r="B49" s="201"/>
      <c r="C49" s="201"/>
      <c r="D49" s="201"/>
      <c r="E49" s="201"/>
      <c r="F49" s="201"/>
      <c r="G49" s="201"/>
    </row>
    <row r="50" spans="2:7">
      <c r="B50" s="201"/>
      <c r="C50" s="201"/>
      <c r="D50" s="201"/>
      <c r="E50" s="201"/>
      <c r="F50" s="201"/>
      <c r="G50" s="201"/>
    </row>
    <row r="51" spans="2:7">
      <c r="B51" s="201"/>
      <c r="C51" s="201"/>
      <c r="D51" s="201"/>
      <c r="E51" s="201"/>
      <c r="F51" s="201"/>
      <c r="G51" s="201"/>
    </row>
    <row r="52" spans="2:7">
      <c r="B52" s="201"/>
      <c r="C52" s="201"/>
      <c r="D52" s="201"/>
      <c r="E52" s="201"/>
      <c r="F52" s="201"/>
      <c r="G52" s="201"/>
    </row>
    <row r="53" spans="2:7">
      <c r="B53" s="201"/>
      <c r="C53" s="201"/>
      <c r="D53" s="201"/>
      <c r="E53" s="201"/>
      <c r="F53" s="201"/>
      <c r="G53" s="201"/>
    </row>
    <row r="54" spans="2:7">
      <c r="B54" s="201"/>
      <c r="C54" s="201"/>
      <c r="D54" s="201"/>
      <c r="E54" s="201"/>
      <c r="F54" s="201"/>
      <c r="G54" s="201"/>
    </row>
    <row r="55" spans="2:7">
      <c r="B55" s="201"/>
      <c r="C55" s="201"/>
      <c r="D55" s="201"/>
      <c r="E55" s="201"/>
      <c r="F55" s="201"/>
      <c r="G55" s="201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2"/>
  <sheetViews>
    <sheetView zoomScaleNormal="100" workbookViewId="0">
      <selection activeCell="G46" sqref="G46:G51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12" t="s">
        <v>49</v>
      </c>
      <c r="B1" s="213"/>
      <c r="C1" s="96" t="str">
        <f>CONCATENATE(cislostavby," ",nazevstavby)</f>
        <v>KOM-212 Rekonstrukce komunikace a chodníků v ul.Vodní,</v>
      </c>
      <c r="D1" s="97"/>
      <c r="E1" s="98"/>
      <c r="F1" s="97"/>
      <c r="G1" s="99" t="s">
        <v>50</v>
      </c>
      <c r="H1" s="100">
        <v>2</v>
      </c>
      <c r="I1" s="101"/>
    </row>
    <row r="2" spans="1:9" ht="13.5" thickBot="1">
      <c r="A2" s="214" t="s">
        <v>51</v>
      </c>
      <c r="B2" s="215"/>
      <c r="C2" s="102" t="str">
        <f>CONCATENATE(cisloobjektu," ",nazevobjektu)</f>
        <v>SO01 Dopravní řešení</v>
      </c>
      <c r="D2" s="103"/>
      <c r="E2" s="104"/>
      <c r="F2" s="103"/>
      <c r="G2" s="216" t="s">
        <v>82</v>
      </c>
      <c r="H2" s="217"/>
      <c r="I2" s="218"/>
    </row>
    <row r="3" spans="1:9" ht="13.5" thickTop="1">
      <c r="A3" s="76"/>
      <c r="B3" s="76"/>
      <c r="C3" s="76"/>
      <c r="D3" s="76"/>
      <c r="E3" s="76"/>
      <c r="F3" s="65"/>
      <c r="G3" s="76"/>
      <c r="H3" s="76"/>
      <c r="I3" s="76"/>
    </row>
    <row r="4" spans="1:9" ht="19.5" customHeight="1">
      <c r="A4" s="105" t="s">
        <v>52</v>
      </c>
      <c r="B4" s="106"/>
      <c r="C4" s="106"/>
      <c r="D4" s="106"/>
      <c r="E4" s="107"/>
      <c r="F4" s="106"/>
      <c r="G4" s="106"/>
      <c r="H4" s="106"/>
      <c r="I4" s="106"/>
    </row>
    <row r="5" spans="1:9" ht="13.5" thickBot="1">
      <c r="A5" s="76"/>
      <c r="B5" s="76"/>
      <c r="C5" s="76"/>
      <c r="D5" s="76"/>
      <c r="E5" s="76"/>
      <c r="F5" s="76"/>
      <c r="G5" s="76"/>
      <c r="H5" s="76"/>
      <c r="I5" s="76"/>
    </row>
    <row r="6" spans="1:9" s="34" customFormat="1" ht="13.5" thickBot="1">
      <c r="A6" s="108"/>
      <c r="B6" s="109" t="s">
        <v>53</v>
      </c>
      <c r="C6" s="109"/>
      <c r="D6" s="110"/>
      <c r="E6" s="111" t="s">
        <v>54</v>
      </c>
      <c r="F6" s="112" t="s">
        <v>55</v>
      </c>
      <c r="G6" s="112" t="s">
        <v>56</v>
      </c>
      <c r="H6" s="112" t="s">
        <v>57</v>
      </c>
      <c r="I6" s="113" t="s">
        <v>31</v>
      </c>
    </row>
    <row r="7" spans="1:9" s="34" customFormat="1">
      <c r="A7" s="197" t="str">
        <f>Položky!B7</f>
        <v>1</v>
      </c>
      <c r="B7" s="114" t="str">
        <f>Položky!C7</f>
        <v>Zemní práce</v>
      </c>
      <c r="C7" s="65"/>
      <c r="D7" s="115"/>
      <c r="E7" s="198">
        <f>Položky!BA21</f>
        <v>0</v>
      </c>
      <c r="F7" s="199">
        <f>Položky!BB21</f>
        <v>0</v>
      </c>
      <c r="G7" s="199">
        <f>Položky!BC21</f>
        <v>0</v>
      </c>
      <c r="H7" s="199">
        <f>Položky!BD21</f>
        <v>0</v>
      </c>
      <c r="I7" s="200">
        <f>Položky!BE21</f>
        <v>0</v>
      </c>
    </row>
    <row r="8" spans="1:9" s="34" customFormat="1">
      <c r="A8" s="197" t="str">
        <f>Položky!B22</f>
        <v>3</v>
      </c>
      <c r="B8" s="114" t="str">
        <f>Položky!C22</f>
        <v>Svislé a kompletní konstrukce</v>
      </c>
      <c r="C8" s="65"/>
      <c r="D8" s="115"/>
      <c r="E8" s="198">
        <f>Položky!BA31</f>
        <v>0</v>
      </c>
      <c r="F8" s="199">
        <f>Položky!BB31</f>
        <v>0</v>
      </c>
      <c r="G8" s="199">
        <f>Položky!BC31</f>
        <v>0</v>
      </c>
      <c r="H8" s="199">
        <f>Položky!BD31</f>
        <v>0</v>
      </c>
      <c r="I8" s="200">
        <f>Položky!BE31</f>
        <v>0</v>
      </c>
    </row>
    <row r="9" spans="1:9" s="34" customFormat="1">
      <c r="A9" s="197" t="str">
        <f>Položky!B32</f>
        <v>59</v>
      </c>
      <c r="B9" s="114" t="str">
        <f>Položky!C32</f>
        <v>Dlažby a předlažby komunikací</v>
      </c>
      <c r="C9" s="65"/>
      <c r="D9" s="115"/>
      <c r="E9" s="198">
        <f>Položky!BA59</f>
        <v>0</v>
      </c>
      <c r="F9" s="199">
        <f>Položky!BB59</f>
        <v>0</v>
      </c>
      <c r="G9" s="199">
        <f>Položky!BC59</f>
        <v>0</v>
      </c>
      <c r="H9" s="199">
        <f>Položky!BD59</f>
        <v>0</v>
      </c>
      <c r="I9" s="200">
        <f>Položky!BE59</f>
        <v>0</v>
      </c>
    </row>
    <row r="10" spans="1:9" s="34" customFormat="1">
      <c r="A10" s="197" t="str">
        <f>Položky!B60</f>
        <v>8</v>
      </c>
      <c r="B10" s="114" t="str">
        <f>Položky!C60</f>
        <v>Trubní vedení</v>
      </c>
      <c r="C10" s="65"/>
      <c r="D10" s="115"/>
      <c r="E10" s="198">
        <f>Položky!BA87</f>
        <v>0</v>
      </c>
      <c r="F10" s="199">
        <f>Položky!BB87</f>
        <v>0</v>
      </c>
      <c r="G10" s="199">
        <f>Položky!BC87</f>
        <v>0</v>
      </c>
      <c r="H10" s="199">
        <f>Položky!BD87</f>
        <v>0</v>
      </c>
      <c r="I10" s="200">
        <f>Položky!BE87</f>
        <v>0</v>
      </c>
    </row>
    <row r="11" spans="1:9" s="34" customFormat="1">
      <c r="A11" s="197" t="str">
        <f>Položky!B88</f>
        <v>9</v>
      </c>
      <c r="B11" s="114" t="str">
        <f>Položky!C88</f>
        <v>Ostatní konstrukce, bourání</v>
      </c>
      <c r="C11" s="65"/>
      <c r="D11" s="115"/>
      <c r="E11" s="198">
        <f>Položky!BA114</f>
        <v>0</v>
      </c>
      <c r="F11" s="199">
        <f>Položky!BB114</f>
        <v>0</v>
      </c>
      <c r="G11" s="199">
        <f>Položky!BC114</f>
        <v>0</v>
      </c>
      <c r="H11" s="199">
        <f>Položky!BD114</f>
        <v>0</v>
      </c>
      <c r="I11" s="200">
        <f>Položky!BE114</f>
        <v>0</v>
      </c>
    </row>
    <row r="12" spans="1:9" s="34" customFormat="1">
      <c r="A12" s="197" t="str">
        <f>Položky!B115</f>
        <v>93</v>
      </c>
      <c r="B12" s="114" t="str">
        <f>Položky!C115</f>
        <v>Dokončovací práce inženýrských staveb</v>
      </c>
      <c r="C12" s="65"/>
      <c r="D12" s="115"/>
      <c r="E12" s="198">
        <f>Položky!BA121</f>
        <v>0</v>
      </c>
      <c r="F12" s="199">
        <f>Položky!BB121</f>
        <v>0</v>
      </c>
      <c r="G12" s="199">
        <f>Položky!BC121</f>
        <v>0</v>
      </c>
      <c r="H12" s="199">
        <f>Položky!BD121</f>
        <v>0</v>
      </c>
      <c r="I12" s="200">
        <f>Položky!BE121</f>
        <v>0</v>
      </c>
    </row>
    <row r="13" spans="1:9" s="34" customFormat="1">
      <c r="A13" s="197" t="str">
        <f>Položky!B122</f>
        <v>732</v>
      </c>
      <c r="B13" s="114" t="str">
        <f>Položky!C122</f>
        <v>Strojovny</v>
      </c>
      <c r="C13" s="65"/>
      <c r="D13" s="115"/>
      <c r="E13" s="198">
        <f>Položky!BA124</f>
        <v>0</v>
      </c>
      <c r="F13" s="199">
        <f>Položky!BB124</f>
        <v>0</v>
      </c>
      <c r="G13" s="199">
        <f>Položky!BC124</f>
        <v>0</v>
      </c>
      <c r="H13" s="199">
        <f>Položky!BD124</f>
        <v>0</v>
      </c>
      <c r="I13" s="200">
        <f>Položky!BE124</f>
        <v>0</v>
      </c>
    </row>
    <row r="14" spans="1:9" s="34" customFormat="1" ht="13.5" thickBot="1">
      <c r="A14" s="197" t="str">
        <f>Položky!B125</f>
        <v>762</v>
      </c>
      <c r="B14" s="114" t="str">
        <f>Položky!C125</f>
        <v>Konstrukce tesařské</v>
      </c>
      <c r="C14" s="65"/>
      <c r="D14" s="115"/>
      <c r="E14" s="198">
        <f>Položky!BA127</f>
        <v>0</v>
      </c>
      <c r="F14" s="199">
        <f>Položky!BB127</f>
        <v>0</v>
      </c>
      <c r="G14" s="199">
        <f>Položky!BC127</f>
        <v>0</v>
      </c>
      <c r="H14" s="199">
        <f>Položky!BD127</f>
        <v>0</v>
      </c>
      <c r="I14" s="200">
        <f>Položky!BE127</f>
        <v>0</v>
      </c>
    </row>
    <row r="15" spans="1:9" s="122" customFormat="1" ht="13.5" thickBot="1">
      <c r="A15" s="116"/>
      <c r="B15" s="117" t="s">
        <v>58</v>
      </c>
      <c r="C15" s="117"/>
      <c r="D15" s="118"/>
      <c r="E15" s="119">
        <f>SUM(E7:E14)</f>
        <v>0</v>
      </c>
      <c r="F15" s="120">
        <f>SUM(F7:F14)</f>
        <v>0</v>
      </c>
      <c r="G15" s="120">
        <f>SUM(G7:G14)</f>
        <v>0</v>
      </c>
      <c r="H15" s="120">
        <f>SUM(H7:H14)</f>
        <v>0</v>
      </c>
      <c r="I15" s="121">
        <f>SUM(I7:I14)</f>
        <v>0</v>
      </c>
    </row>
    <row r="16" spans="1:9">
      <c r="A16" s="65"/>
      <c r="B16" s="65"/>
      <c r="C16" s="65"/>
      <c r="D16" s="65"/>
      <c r="E16" s="65"/>
      <c r="F16" s="65"/>
      <c r="G16" s="65"/>
      <c r="H16" s="65"/>
      <c r="I16" s="65"/>
    </row>
    <row r="17" spans="1:57" ht="19.5" customHeight="1">
      <c r="A17" s="106" t="s">
        <v>59</v>
      </c>
      <c r="B17" s="106"/>
      <c r="C17" s="106"/>
      <c r="D17" s="106"/>
      <c r="E17" s="106"/>
      <c r="F17" s="106"/>
      <c r="G17" s="123"/>
      <c r="H17" s="106"/>
      <c r="I17" s="106"/>
      <c r="BA17" s="40"/>
      <c r="BB17" s="40"/>
      <c r="BC17" s="40"/>
      <c r="BD17" s="40"/>
      <c r="BE17" s="40"/>
    </row>
    <row r="18" spans="1:57" ht="13.5" thickBot="1">
      <c r="A18" s="76"/>
      <c r="B18" s="76"/>
      <c r="C18" s="76"/>
      <c r="D18" s="76"/>
      <c r="E18" s="76"/>
      <c r="F18" s="76"/>
      <c r="G18" s="76"/>
      <c r="H18" s="76"/>
      <c r="I18" s="76"/>
    </row>
    <row r="19" spans="1:57">
      <c r="A19" s="70" t="s">
        <v>60</v>
      </c>
      <c r="B19" s="71"/>
      <c r="C19" s="71"/>
      <c r="D19" s="124"/>
      <c r="E19" s="125" t="s">
        <v>61</v>
      </c>
      <c r="F19" s="126" t="s">
        <v>62</v>
      </c>
      <c r="G19" s="127" t="s">
        <v>63</v>
      </c>
      <c r="H19" s="128"/>
      <c r="I19" s="129" t="s">
        <v>61</v>
      </c>
    </row>
    <row r="20" spans="1:57">
      <c r="A20" s="63"/>
      <c r="B20" s="54"/>
      <c r="C20" s="54"/>
      <c r="D20" s="130"/>
      <c r="E20" s="131"/>
      <c r="F20" s="132"/>
      <c r="G20" s="133">
        <f>CHOOSE(BA20+1,HSV+PSV,HSV+PSV+Mont,HSV+PSV+Dodavka+Mont,HSV,PSV,Mont,Dodavka,Mont+Dodavka,0)</f>
        <v>0</v>
      </c>
      <c r="H20" s="134"/>
      <c r="I20" s="135">
        <f>E20+F20*G20/100</f>
        <v>0</v>
      </c>
      <c r="BA20">
        <v>8</v>
      </c>
    </row>
    <row r="21" spans="1:57" ht="13.5" thickBot="1">
      <c r="A21" s="136"/>
      <c r="B21" s="137" t="s">
        <v>64</v>
      </c>
      <c r="C21" s="138"/>
      <c r="D21" s="139"/>
      <c r="E21" s="140"/>
      <c r="F21" s="141"/>
      <c r="G21" s="141"/>
      <c r="H21" s="219">
        <f>SUM(H20:H20)</f>
        <v>0</v>
      </c>
      <c r="I21" s="220"/>
    </row>
    <row r="23" spans="1:57">
      <c r="B23" s="122"/>
      <c r="F23" s="142"/>
      <c r="G23" s="143"/>
      <c r="H23" s="143"/>
      <c r="I23" s="144"/>
    </row>
    <row r="24" spans="1:57">
      <c r="F24" s="142"/>
      <c r="G24" s="143"/>
      <c r="H24" s="143"/>
      <c r="I24" s="144"/>
    </row>
    <row r="25" spans="1:57">
      <c r="F25" s="142"/>
      <c r="G25" s="143"/>
      <c r="H25" s="143"/>
      <c r="I25" s="144"/>
    </row>
    <row r="26" spans="1:57">
      <c r="F26" s="142"/>
      <c r="G26" s="143"/>
      <c r="H26" s="143"/>
      <c r="I26" s="144"/>
    </row>
    <row r="27" spans="1:57">
      <c r="F27" s="142"/>
      <c r="G27" s="143"/>
      <c r="H27" s="143"/>
      <c r="I27" s="144"/>
    </row>
    <row r="28" spans="1:57">
      <c r="F28" s="142"/>
      <c r="G28" s="143"/>
      <c r="H28" s="143"/>
      <c r="I28" s="144"/>
    </row>
    <row r="29" spans="1:57">
      <c r="F29" s="142"/>
      <c r="G29" s="143"/>
      <c r="H29" s="143"/>
      <c r="I29" s="144"/>
    </row>
    <row r="30" spans="1:57">
      <c r="F30" s="142"/>
      <c r="G30" s="143"/>
      <c r="H30" s="143"/>
      <c r="I30" s="144"/>
    </row>
    <row r="31" spans="1:57">
      <c r="F31" s="142"/>
      <c r="G31" s="143"/>
      <c r="H31" s="143"/>
      <c r="I31" s="144"/>
    </row>
    <row r="32" spans="1:57">
      <c r="F32" s="142"/>
      <c r="G32" s="143"/>
      <c r="H32" s="143"/>
      <c r="I32" s="144"/>
    </row>
    <row r="33" spans="6:9">
      <c r="F33" s="142"/>
      <c r="G33" s="143"/>
      <c r="H33" s="143"/>
      <c r="I33" s="144"/>
    </row>
    <row r="34" spans="6:9">
      <c r="F34" s="142"/>
      <c r="G34" s="143"/>
      <c r="H34" s="143"/>
      <c r="I34" s="144"/>
    </row>
    <row r="35" spans="6:9">
      <c r="F35" s="142"/>
      <c r="G35" s="143"/>
      <c r="H35" s="143"/>
      <c r="I35" s="144"/>
    </row>
    <row r="36" spans="6:9">
      <c r="F36" s="142"/>
      <c r="G36" s="143"/>
      <c r="H36" s="143"/>
      <c r="I36" s="144"/>
    </row>
    <row r="37" spans="6:9">
      <c r="F37" s="142"/>
      <c r="G37" s="143"/>
      <c r="H37" s="143"/>
      <c r="I37" s="144"/>
    </row>
    <row r="38" spans="6:9">
      <c r="F38" s="142"/>
      <c r="G38" s="143"/>
      <c r="H38" s="143"/>
      <c r="I38" s="144"/>
    </row>
    <row r="39" spans="6:9">
      <c r="F39" s="142"/>
      <c r="G39" s="143"/>
      <c r="H39" s="143"/>
      <c r="I39" s="144"/>
    </row>
    <row r="40" spans="6:9">
      <c r="F40" s="142"/>
      <c r="G40" s="143"/>
      <c r="H40" s="143"/>
      <c r="I40" s="144"/>
    </row>
    <row r="41" spans="6:9">
      <c r="F41" s="142"/>
      <c r="G41" s="143"/>
      <c r="H41" s="143"/>
      <c r="I41" s="144"/>
    </row>
    <row r="42" spans="6:9">
      <c r="F42" s="142"/>
      <c r="G42" s="143"/>
      <c r="H42" s="143"/>
      <c r="I42" s="144"/>
    </row>
    <row r="43" spans="6:9">
      <c r="F43" s="142"/>
      <c r="G43" s="143"/>
      <c r="H43" s="143"/>
      <c r="I43" s="144"/>
    </row>
    <row r="44" spans="6:9">
      <c r="F44" s="142"/>
      <c r="G44" s="143"/>
      <c r="H44" s="143"/>
      <c r="I44" s="144"/>
    </row>
    <row r="45" spans="6:9">
      <c r="F45" s="142"/>
      <c r="G45" s="143"/>
      <c r="H45" s="143"/>
      <c r="I45" s="144"/>
    </row>
    <row r="46" spans="6:9">
      <c r="F46" s="142"/>
      <c r="G46" s="143"/>
      <c r="H46" s="143"/>
      <c r="I46" s="144"/>
    </row>
    <row r="47" spans="6:9">
      <c r="F47" s="142"/>
      <c r="G47" s="143"/>
      <c r="H47" s="143"/>
      <c r="I47" s="144"/>
    </row>
    <row r="48" spans="6:9">
      <c r="F48" s="142"/>
      <c r="G48" s="143"/>
      <c r="H48" s="143"/>
      <c r="I48" s="144"/>
    </row>
    <row r="49" spans="6:9">
      <c r="F49" s="142"/>
      <c r="G49" s="143"/>
      <c r="H49" s="143"/>
      <c r="I49" s="144"/>
    </row>
    <row r="50" spans="6:9">
      <c r="F50" s="142"/>
      <c r="G50" s="143"/>
      <c r="H50" s="143"/>
      <c r="I50" s="144"/>
    </row>
    <row r="51" spans="6:9">
      <c r="F51" s="142"/>
      <c r="G51" s="143"/>
      <c r="H51" s="143"/>
      <c r="I51" s="144"/>
    </row>
    <row r="52" spans="6:9">
      <c r="F52" s="142"/>
      <c r="G52" s="143"/>
      <c r="H52" s="143"/>
      <c r="I52" s="144"/>
    </row>
    <row r="53" spans="6:9">
      <c r="F53" s="142"/>
      <c r="G53" s="143"/>
      <c r="H53" s="143"/>
      <c r="I53" s="144"/>
    </row>
    <row r="54" spans="6:9">
      <c r="F54" s="142"/>
      <c r="G54" s="143"/>
      <c r="H54" s="143"/>
      <c r="I54" s="144"/>
    </row>
    <row r="55" spans="6:9">
      <c r="F55" s="142"/>
      <c r="G55" s="143"/>
      <c r="H55" s="143"/>
      <c r="I55" s="144"/>
    </row>
    <row r="56" spans="6:9">
      <c r="F56" s="142"/>
      <c r="G56" s="143"/>
      <c r="H56" s="143"/>
      <c r="I56" s="144"/>
    </row>
    <row r="57" spans="6:9">
      <c r="F57" s="142"/>
      <c r="G57" s="143"/>
      <c r="H57" s="143"/>
      <c r="I57" s="144"/>
    </row>
    <row r="58" spans="6:9">
      <c r="F58" s="142"/>
      <c r="G58" s="143"/>
      <c r="H58" s="143"/>
      <c r="I58" s="144"/>
    </row>
    <row r="59" spans="6:9">
      <c r="F59" s="142"/>
      <c r="G59" s="143"/>
      <c r="H59" s="143"/>
      <c r="I59" s="144"/>
    </row>
    <row r="60" spans="6:9">
      <c r="F60" s="142"/>
      <c r="G60" s="143"/>
      <c r="H60" s="143"/>
      <c r="I60" s="144"/>
    </row>
    <row r="61" spans="6:9">
      <c r="F61" s="142"/>
      <c r="G61" s="143"/>
      <c r="H61" s="143"/>
      <c r="I61" s="144"/>
    </row>
    <row r="62" spans="6:9">
      <c r="F62" s="142"/>
      <c r="G62" s="143"/>
      <c r="H62" s="143"/>
      <c r="I62" s="144"/>
    </row>
    <row r="63" spans="6:9">
      <c r="F63" s="142"/>
      <c r="G63" s="143"/>
      <c r="H63" s="143"/>
      <c r="I63" s="144"/>
    </row>
    <row r="64" spans="6:9">
      <c r="F64" s="142"/>
      <c r="G64" s="143"/>
      <c r="H64" s="143"/>
      <c r="I64" s="144"/>
    </row>
    <row r="65" spans="6:9">
      <c r="F65" s="142"/>
      <c r="G65" s="143"/>
      <c r="H65" s="143"/>
      <c r="I65" s="144"/>
    </row>
    <row r="66" spans="6:9">
      <c r="F66" s="142"/>
      <c r="G66" s="143"/>
      <c r="H66" s="143"/>
      <c r="I66" s="144"/>
    </row>
    <row r="67" spans="6:9">
      <c r="F67" s="142"/>
      <c r="G67" s="143"/>
      <c r="H67" s="143"/>
      <c r="I67" s="144"/>
    </row>
    <row r="68" spans="6:9">
      <c r="F68" s="142"/>
      <c r="G68" s="143"/>
      <c r="H68" s="143"/>
      <c r="I68" s="144"/>
    </row>
    <row r="69" spans="6:9">
      <c r="F69" s="142"/>
      <c r="G69" s="143"/>
      <c r="H69" s="143"/>
      <c r="I69" s="144"/>
    </row>
    <row r="70" spans="6:9">
      <c r="F70" s="142"/>
      <c r="G70" s="143"/>
      <c r="H70" s="143"/>
      <c r="I70" s="144"/>
    </row>
    <row r="71" spans="6:9">
      <c r="F71" s="142"/>
      <c r="G71" s="143"/>
      <c r="H71" s="143"/>
      <c r="I71" s="144"/>
    </row>
    <row r="72" spans="6:9">
      <c r="F72" s="142"/>
      <c r="G72" s="143"/>
      <c r="H72" s="143"/>
      <c r="I72" s="144"/>
    </row>
  </sheetData>
  <mergeCells count="4">
    <mergeCell ref="A1:B1"/>
    <mergeCell ref="A2:B2"/>
    <mergeCell ref="G2:I2"/>
    <mergeCell ref="H21:I2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00"/>
  <sheetViews>
    <sheetView showGridLines="0" showZeros="0" tabSelected="1" zoomScaleNormal="100" workbookViewId="0">
      <selection activeCell="J17" sqref="J17"/>
    </sheetView>
  </sheetViews>
  <sheetFormatPr defaultRowHeight="12.75"/>
  <cols>
    <col min="1" max="1" width="4.42578125" style="145" customWidth="1"/>
    <col min="2" max="2" width="11.5703125" style="145" customWidth="1"/>
    <col min="3" max="3" width="40.42578125" style="145" customWidth="1"/>
    <col min="4" max="4" width="5.5703125" style="145" customWidth="1"/>
    <col min="5" max="5" width="8.5703125" style="191" customWidth="1"/>
    <col min="6" max="6" width="9.85546875" style="145" customWidth="1"/>
    <col min="7" max="7" width="13.85546875" style="145" customWidth="1"/>
    <col min="8" max="11" width="9.140625" style="145"/>
    <col min="12" max="12" width="75.42578125" style="145" customWidth="1"/>
    <col min="13" max="13" width="45.28515625" style="145" customWidth="1"/>
    <col min="14" max="16384" width="9.140625" style="145"/>
  </cols>
  <sheetData>
    <row r="1" spans="1:104" ht="15.75">
      <c r="A1" s="223" t="s">
        <v>280</v>
      </c>
      <c r="B1" s="223"/>
      <c r="C1" s="223"/>
      <c r="D1" s="223"/>
      <c r="E1" s="223"/>
      <c r="F1" s="223"/>
      <c r="G1" s="223"/>
    </row>
    <row r="2" spans="1:104" ht="14.25" customHeight="1" thickBot="1">
      <c r="A2" s="146"/>
      <c r="B2" s="147"/>
      <c r="C2" s="148"/>
      <c r="D2" s="148"/>
      <c r="E2" s="149"/>
      <c r="F2" s="148"/>
      <c r="G2" s="148"/>
    </row>
    <row r="3" spans="1:104" ht="13.5" thickTop="1">
      <c r="A3" s="212" t="s">
        <v>49</v>
      </c>
      <c r="B3" s="213"/>
      <c r="C3" s="96" t="str">
        <f>CONCATENATE(cislostavby," ",nazevstavby)</f>
        <v>KOM-212 Rekonstrukce komunikace a chodníků v ul.Vodní,</v>
      </c>
      <c r="D3" s="97"/>
      <c r="E3" s="150" t="s">
        <v>65</v>
      </c>
      <c r="F3" s="151">
        <f>Rekapitulace!H1</f>
        <v>2</v>
      </c>
      <c r="G3" s="152"/>
    </row>
    <row r="4" spans="1:104" ht="13.5" thickBot="1">
      <c r="A4" s="224" t="s">
        <v>51</v>
      </c>
      <c r="B4" s="215"/>
      <c r="C4" s="102" t="str">
        <f>CONCATENATE(cisloobjektu," ",nazevobjektu)</f>
        <v>SO01 Dopravní řešení</v>
      </c>
      <c r="D4" s="103"/>
      <c r="E4" s="225" t="str">
        <f>Rekapitulace!G2</f>
        <v>Dopravní řešení - 2.etapa</v>
      </c>
      <c r="F4" s="226"/>
      <c r="G4" s="227"/>
    </row>
    <row r="5" spans="1:104" ht="13.5" thickTop="1">
      <c r="A5" s="153"/>
      <c r="B5" s="146"/>
      <c r="C5" s="146"/>
      <c r="D5" s="146"/>
      <c r="E5" s="154"/>
      <c r="F5" s="146"/>
      <c r="G5" s="155"/>
    </row>
    <row r="6" spans="1:104">
      <c r="A6" s="156" t="s">
        <v>66</v>
      </c>
      <c r="B6" s="157" t="s">
        <v>67</v>
      </c>
      <c r="C6" s="157" t="s">
        <v>68</v>
      </c>
      <c r="D6" s="157" t="s">
        <v>69</v>
      </c>
      <c r="E6" s="158" t="s">
        <v>70</v>
      </c>
      <c r="F6" s="157" t="s">
        <v>71</v>
      </c>
      <c r="G6" s="159" t="s">
        <v>72</v>
      </c>
    </row>
    <row r="7" spans="1:104">
      <c r="A7" s="160" t="s">
        <v>73</v>
      </c>
      <c r="B7" s="161" t="s">
        <v>74</v>
      </c>
      <c r="C7" s="162" t="s">
        <v>75</v>
      </c>
      <c r="D7" s="163"/>
      <c r="E7" s="164"/>
      <c r="F7" s="164"/>
      <c r="G7" s="165"/>
      <c r="H7" s="166"/>
      <c r="I7" s="166"/>
      <c r="O7" s="167">
        <v>1</v>
      </c>
    </row>
    <row r="8" spans="1:104">
      <c r="A8" s="168">
        <v>1</v>
      </c>
      <c r="B8" s="169" t="s">
        <v>83</v>
      </c>
      <c r="C8" s="170" t="s">
        <v>84</v>
      </c>
      <c r="D8" s="171" t="s">
        <v>85</v>
      </c>
      <c r="E8" s="172">
        <v>10.4</v>
      </c>
      <c r="F8" s="172"/>
      <c r="G8" s="173">
        <f>E8*F8</f>
        <v>0</v>
      </c>
      <c r="O8" s="167">
        <v>2</v>
      </c>
      <c r="AA8" s="145">
        <v>1</v>
      </c>
      <c r="AB8" s="145">
        <v>1</v>
      </c>
      <c r="AC8" s="145">
        <v>1</v>
      </c>
      <c r="AZ8" s="145">
        <v>1</v>
      </c>
      <c r="BA8" s="145">
        <f>IF(AZ8=1,G8,0)</f>
        <v>0</v>
      </c>
      <c r="BB8" s="145">
        <f>IF(AZ8=2,G8,0)</f>
        <v>0</v>
      </c>
      <c r="BC8" s="145">
        <f>IF(AZ8=3,G8,0)</f>
        <v>0</v>
      </c>
      <c r="BD8" s="145">
        <f>IF(AZ8=4,G8,0)</f>
        <v>0</v>
      </c>
      <c r="BE8" s="145">
        <f>IF(AZ8=5,G8,0)</f>
        <v>0</v>
      </c>
      <c r="CA8" s="174">
        <v>1</v>
      </c>
      <c r="CB8" s="174">
        <v>1</v>
      </c>
      <c r="CZ8" s="145">
        <v>0</v>
      </c>
    </row>
    <row r="9" spans="1:104">
      <c r="A9" s="175"/>
      <c r="B9" s="177"/>
      <c r="C9" s="221" t="s">
        <v>86</v>
      </c>
      <c r="D9" s="222"/>
      <c r="E9" s="178">
        <v>10.4</v>
      </c>
      <c r="F9" s="179"/>
      <c r="G9" s="180"/>
      <c r="M9" s="176" t="s">
        <v>86</v>
      </c>
      <c r="O9" s="167"/>
    </row>
    <row r="10" spans="1:104">
      <c r="A10" s="168">
        <v>2</v>
      </c>
      <c r="B10" s="169" t="s">
        <v>87</v>
      </c>
      <c r="C10" s="170" t="s">
        <v>88</v>
      </c>
      <c r="D10" s="171" t="s">
        <v>85</v>
      </c>
      <c r="E10" s="172">
        <v>10.4</v>
      </c>
      <c r="F10" s="172"/>
      <c r="G10" s="173">
        <f>E10*F10</f>
        <v>0</v>
      </c>
      <c r="O10" s="167">
        <v>2</v>
      </c>
      <c r="AA10" s="145">
        <v>1</v>
      </c>
      <c r="AB10" s="145">
        <v>1</v>
      </c>
      <c r="AC10" s="145">
        <v>1</v>
      </c>
      <c r="AZ10" s="145">
        <v>1</v>
      </c>
      <c r="BA10" s="145">
        <f>IF(AZ10=1,G10,0)</f>
        <v>0</v>
      </c>
      <c r="BB10" s="145">
        <f>IF(AZ10=2,G10,0)</f>
        <v>0</v>
      </c>
      <c r="BC10" s="145">
        <f>IF(AZ10=3,G10,0)</f>
        <v>0</v>
      </c>
      <c r="BD10" s="145">
        <f>IF(AZ10=4,G10,0)</f>
        <v>0</v>
      </c>
      <c r="BE10" s="145">
        <f>IF(AZ10=5,G10,0)</f>
        <v>0</v>
      </c>
      <c r="CA10" s="174">
        <v>1</v>
      </c>
      <c r="CB10" s="174">
        <v>1</v>
      </c>
      <c r="CZ10" s="145">
        <v>0</v>
      </c>
    </row>
    <row r="11" spans="1:104">
      <c r="A11" s="168">
        <v>3</v>
      </c>
      <c r="B11" s="169" t="s">
        <v>89</v>
      </c>
      <c r="C11" s="170" t="s">
        <v>90</v>
      </c>
      <c r="D11" s="171" t="s">
        <v>85</v>
      </c>
      <c r="E11" s="172">
        <v>15.68</v>
      </c>
      <c r="F11" s="172"/>
      <c r="G11" s="173">
        <f>E11*F11</f>
        <v>0</v>
      </c>
      <c r="O11" s="167">
        <v>2</v>
      </c>
      <c r="AA11" s="145">
        <v>1</v>
      </c>
      <c r="AB11" s="145">
        <v>1</v>
      </c>
      <c r="AC11" s="145">
        <v>1</v>
      </c>
      <c r="AZ11" s="145">
        <v>1</v>
      </c>
      <c r="BA11" s="145">
        <f>IF(AZ11=1,G11,0)</f>
        <v>0</v>
      </c>
      <c r="BB11" s="145">
        <f>IF(AZ11=2,G11,0)</f>
        <v>0</v>
      </c>
      <c r="BC11" s="145">
        <f>IF(AZ11=3,G11,0)</f>
        <v>0</v>
      </c>
      <c r="BD11" s="145">
        <f>IF(AZ11=4,G11,0)</f>
        <v>0</v>
      </c>
      <c r="BE11" s="145">
        <f>IF(AZ11=5,G11,0)</f>
        <v>0</v>
      </c>
      <c r="CA11" s="174">
        <v>1</v>
      </c>
      <c r="CB11" s="174">
        <v>1</v>
      </c>
      <c r="CZ11" s="145">
        <v>0</v>
      </c>
    </row>
    <row r="12" spans="1:104">
      <c r="A12" s="175"/>
      <c r="B12" s="177"/>
      <c r="C12" s="221" t="s">
        <v>91</v>
      </c>
      <c r="D12" s="222"/>
      <c r="E12" s="178">
        <v>15.68</v>
      </c>
      <c r="F12" s="179"/>
      <c r="G12" s="180"/>
      <c r="M12" s="176" t="s">
        <v>91</v>
      </c>
      <c r="O12" s="167"/>
    </row>
    <row r="13" spans="1:104">
      <c r="A13" s="168">
        <v>4</v>
      </c>
      <c r="B13" s="169" t="s">
        <v>92</v>
      </c>
      <c r="C13" s="170" t="s">
        <v>93</v>
      </c>
      <c r="D13" s="171" t="s">
        <v>85</v>
      </c>
      <c r="E13" s="172">
        <v>15.68</v>
      </c>
      <c r="F13" s="172"/>
      <c r="G13" s="173">
        <f>E13*F13</f>
        <v>0</v>
      </c>
      <c r="O13" s="167">
        <v>2</v>
      </c>
      <c r="AA13" s="145">
        <v>1</v>
      </c>
      <c r="AB13" s="145">
        <v>1</v>
      </c>
      <c r="AC13" s="145">
        <v>1</v>
      </c>
      <c r="AZ13" s="145">
        <v>1</v>
      </c>
      <c r="BA13" s="145">
        <f>IF(AZ13=1,G13,0)</f>
        <v>0</v>
      </c>
      <c r="BB13" s="145">
        <f>IF(AZ13=2,G13,0)</f>
        <v>0</v>
      </c>
      <c r="BC13" s="145">
        <f>IF(AZ13=3,G13,0)</f>
        <v>0</v>
      </c>
      <c r="BD13" s="145">
        <f>IF(AZ13=4,G13,0)</f>
        <v>0</v>
      </c>
      <c r="BE13" s="145">
        <f>IF(AZ13=5,G13,0)</f>
        <v>0</v>
      </c>
      <c r="CA13" s="174">
        <v>1</v>
      </c>
      <c r="CB13" s="174">
        <v>1</v>
      </c>
      <c r="CZ13" s="145">
        <v>0</v>
      </c>
    </row>
    <row r="14" spans="1:104">
      <c r="A14" s="168">
        <v>5</v>
      </c>
      <c r="B14" s="169" t="s">
        <v>94</v>
      </c>
      <c r="C14" s="170" t="s">
        <v>95</v>
      </c>
      <c r="D14" s="171" t="s">
        <v>85</v>
      </c>
      <c r="E14" s="172">
        <v>5.9</v>
      </c>
      <c r="F14" s="172"/>
      <c r="G14" s="173">
        <f>E14*F14</f>
        <v>0</v>
      </c>
      <c r="O14" s="167">
        <v>2</v>
      </c>
      <c r="AA14" s="145">
        <v>1</v>
      </c>
      <c r="AB14" s="145">
        <v>1</v>
      </c>
      <c r="AC14" s="145">
        <v>1</v>
      </c>
      <c r="AZ14" s="145">
        <v>1</v>
      </c>
      <c r="BA14" s="145">
        <f>IF(AZ14=1,G14,0)</f>
        <v>0</v>
      </c>
      <c r="BB14" s="145">
        <f>IF(AZ14=2,G14,0)</f>
        <v>0</v>
      </c>
      <c r="BC14" s="145">
        <f>IF(AZ14=3,G14,0)</f>
        <v>0</v>
      </c>
      <c r="BD14" s="145">
        <f>IF(AZ14=4,G14,0)</f>
        <v>0</v>
      </c>
      <c r="BE14" s="145">
        <f>IF(AZ14=5,G14,0)</f>
        <v>0</v>
      </c>
      <c r="CA14" s="174">
        <v>1</v>
      </c>
      <c r="CB14" s="174">
        <v>1</v>
      </c>
      <c r="CZ14" s="145">
        <v>0</v>
      </c>
    </row>
    <row r="15" spans="1:104">
      <c r="A15" s="168">
        <v>6</v>
      </c>
      <c r="B15" s="169" t="s">
        <v>96</v>
      </c>
      <c r="C15" s="170" t="s">
        <v>97</v>
      </c>
      <c r="D15" s="171" t="s">
        <v>85</v>
      </c>
      <c r="E15" s="172">
        <v>20.88</v>
      </c>
      <c r="F15" s="172"/>
      <c r="G15" s="173">
        <f>E15*F15</f>
        <v>0</v>
      </c>
      <c r="O15" s="167">
        <v>2</v>
      </c>
      <c r="AA15" s="145">
        <v>1</v>
      </c>
      <c r="AB15" s="145">
        <v>1</v>
      </c>
      <c r="AC15" s="145">
        <v>1</v>
      </c>
      <c r="AZ15" s="145">
        <v>1</v>
      </c>
      <c r="BA15" s="145">
        <f>IF(AZ15=1,G15,0)</f>
        <v>0</v>
      </c>
      <c r="BB15" s="145">
        <f>IF(AZ15=2,G15,0)</f>
        <v>0</v>
      </c>
      <c r="BC15" s="145">
        <f>IF(AZ15=3,G15,0)</f>
        <v>0</v>
      </c>
      <c r="BD15" s="145">
        <f>IF(AZ15=4,G15,0)</f>
        <v>0</v>
      </c>
      <c r="BE15" s="145">
        <f>IF(AZ15=5,G15,0)</f>
        <v>0</v>
      </c>
      <c r="CA15" s="174">
        <v>1</v>
      </c>
      <c r="CB15" s="174">
        <v>1</v>
      </c>
      <c r="CZ15" s="145">
        <v>0</v>
      </c>
    </row>
    <row r="16" spans="1:104">
      <c r="A16" s="175"/>
      <c r="B16" s="177"/>
      <c r="C16" s="221" t="s">
        <v>98</v>
      </c>
      <c r="D16" s="222"/>
      <c r="E16" s="178">
        <v>20.88</v>
      </c>
      <c r="F16" s="179"/>
      <c r="G16" s="180"/>
      <c r="M16" s="176" t="s">
        <v>98</v>
      </c>
      <c r="O16" s="167"/>
    </row>
    <row r="17" spans="1:104">
      <c r="A17" s="168">
        <v>7</v>
      </c>
      <c r="B17" s="169" t="s">
        <v>99</v>
      </c>
      <c r="C17" s="170" t="s">
        <v>100</v>
      </c>
      <c r="D17" s="171" t="s">
        <v>85</v>
      </c>
      <c r="E17" s="172">
        <v>20.68</v>
      </c>
      <c r="F17" s="172"/>
      <c r="G17" s="173">
        <f>E17*F17</f>
        <v>0</v>
      </c>
      <c r="O17" s="167">
        <v>2</v>
      </c>
      <c r="AA17" s="145">
        <v>1</v>
      </c>
      <c r="AB17" s="145">
        <v>1</v>
      </c>
      <c r="AC17" s="145">
        <v>1</v>
      </c>
      <c r="AZ17" s="145">
        <v>1</v>
      </c>
      <c r="BA17" s="145">
        <f>IF(AZ17=1,G17,0)</f>
        <v>0</v>
      </c>
      <c r="BB17" s="145">
        <f>IF(AZ17=2,G17,0)</f>
        <v>0</v>
      </c>
      <c r="BC17" s="145">
        <f>IF(AZ17=3,G17,0)</f>
        <v>0</v>
      </c>
      <c r="BD17" s="145">
        <f>IF(AZ17=4,G17,0)</f>
        <v>0</v>
      </c>
      <c r="BE17" s="145">
        <f>IF(AZ17=5,G17,0)</f>
        <v>0</v>
      </c>
      <c r="CA17" s="174">
        <v>1</v>
      </c>
      <c r="CB17" s="174">
        <v>1</v>
      </c>
      <c r="CZ17" s="145">
        <v>0</v>
      </c>
    </row>
    <row r="18" spans="1:104">
      <c r="A18" s="168">
        <v>8</v>
      </c>
      <c r="B18" s="169" t="s">
        <v>101</v>
      </c>
      <c r="C18" s="170" t="s">
        <v>102</v>
      </c>
      <c r="D18" s="171" t="s">
        <v>103</v>
      </c>
      <c r="E18" s="172">
        <v>1757</v>
      </c>
      <c r="F18" s="172"/>
      <c r="G18" s="173">
        <f>E18*F18</f>
        <v>0</v>
      </c>
      <c r="O18" s="167">
        <v>2</v>
      </c>
      <c r="AA18" s="145">
        <v>1</v>
      </c>
      <c r="AB18" s="145">
        <v>1</v>
      </c>
      <c r="AC18" s="145">
        <v>1</v>
      </c>
      <c r="AZ18" s="145">
        <v>1</v>
      </c>
      <c r="BA18" s="145">
        <f>IF(AZ18=1,G18,0)</f>
        <v>0</v>
      </c>
      <c r="BB18" s="145">
        <f>IF(AZ18=2,G18,0)</f>
        <v>0</v>
      </c>
      <c r="BC18" s="145">
        <f>IF(AZ18=3,G18,0)</f>
        <v>0</v>
      </c>
      <c r="BD18" s="145">
        <f>IF(AZ18=4,G18,0)</f>
        <v>0</v>
      </c>
      <c r="BE18" s="145">
        <f>IF(AZ18=5,G18,0)</f>
        <v>0</v>
      </c>
      <c r="CA18" s="174">
        <v>1</v>
      </c>
      <c r="CB18" s="174">
        <v>1</v>
      </c>
      <c r="CZ18" s="145">
        <v>0</v>
      </c>
    </row>
    <row r="19" spans="1:104">
      <c r="A19" s="175"/>
      <c r="B19" s="177"/>
      <c r="C19" s="221" t="s">
        <v>104</v>
      </c>
      <c r="D19" s="222"/>
      <c r="E19" s="178">
        <v>1757</v>
      </c>
      <c r="F19" s="179"/>
      <c r="G19" s="180"/>
      <c r="M19" s="176" t="s">
        <v>104</v>
      </c>
      <c r="O19" s="167"/>
    </row>
    <row r="20" spans="1:104">
      <c r="A20" s="168">
        <v>9</v>
      </c>
      <c r="B20" s="169" t="s">
        <v>105</v>
      </c>
      <c r="C20" s="170" t="s">
        <v>106</v>
      </c>
      <c r="D20" s="171" t="s">
        <v>85</v>
      </c>
      <c r="E20" s="172">
        <v>20.68</v>
      </c>
      <c r="F20" s="172"/>
      <c r="G20" s="173">
        <f>E20*F20</f>
        <v>0</v>
      </c>
      <c r="O20" s="167">
        <v>2</v>
      </c>
      <c r="AA20" s="145">
        <v>12</v>
      </c>
      <c r="AB20" s="145">
        <v>0</v>
      </c>
      <c r="AC20" s="145">
        <v>1</v>
      </c>
      <c r="AZ20" s="145">
        <v>1</v>
      </c>
      <c r="BA20" s="145">
        <f>IF(AZ20=1,G20,0)</f>
        <v>0</v>
      </c>
      <c r="BB20" s="145">
        <f>IF(AZ20=2,G20,0)</f>
        <v>0</v>
      </c>
      <c r="BC20" s="145">
        <f>IF(AZ20=3,G20,0)</f>
        <v>0</v>
      </c>
      <c r="BD20" s="145">
        <f>IF(AZ20=4,G20,0)</f>
        <v>0</v>
      </c>
      <c r="BE20" s="145">
        <f>IF(AZ20=5,G20,0)</f>
        <v>0</v>
      </c>
      <c r="CA20" s="174">
        <v>12</v>
      </c>
      <c r="CB20" s="174">
        <v>0</v>
      </c>
      <c r="CZ20" s="145">
        <v>0</v>
      </c>
    </row>
    <row r="21" spans="1:104">
      <c r="A21" s="181"/>
      <c r="B21" s="182" t="s">
        <v>77</v>
      </c>
      <c r="C21" s="183" t="str">
        <f>CONCATENATE(B7," ",C7)</f>
        <v>1 Zemní práce</v>
      </c>
      <c r="D21" s="184"/>
      <c r="E21" s="185"/>
      <c r="F21" s="186"/>
      <c r="G21" s="187">
        <f>SUM(G7:G20)</f>
        <v>0</v>
      </c>
      <c r="O21" s="167">
        <v>4</v>
      </c>
      <c r="BA21" s="188">
        <f>SUM(BA7:BA20)</f>
        <v>0</v>
      </c>
      <c r="BB21" s="188">
        <f>SUM(BB7:BB20)</f>
        <v>0</v>
      </c>
      <c r="BC21" s="188">
        <f>SUM(BC7:BC20)</f>
        <v>0</v>
      </c>
      <c r="BD21" s="188">
        <f>SUM(BD7:BD20)</f>
        <v>0</v>
      </c>
      <c r="BE21" s="188">
        <f>SUM(BE7:BE20)</f>
        <v>0</v>
      </c>
    </row>
    <row r="22" spans="1:104">
      <c r="A22" s="160" t="s">
        <v>73</v>
      </c>
      <c r="B22" s="161" t="s">
        <v>107</v>
      </c>
      <c r="C22" s="162" t="s">
        <v>108</v>
      </c>
      <c r="D22" s="163"/>
      <c r="E22" s="164"/>
      <c r="F22" s="164"/>
      <c r="G22" s="165"/>
      <c r="H22" s="166"/>
      <c r="I22" s="166"/>
      <c r="O22" s="167">
        <v>1</v>
      </c>
    </row>
    <row r="23" spans="1:104">
      <c r="A23" s="168">
        <v>10</v>
      </c>
      <c r="B23" s="169" t="s">
        <v>109</v>
      </c>
      <c r="C23" s="170" t="s">
        <v>110</v>
      </c>
      <c r="D23" s="171" t="s">
        <v>85</v>
      </c>
      <c r="E23" s="172">
        <v>22.5</v>
      </c>
      <c r="F23" s="172"/>
      <c r="G23" s="173">
        <f>E23*F23</f>
        <v>0</v>
      </c>
      <c r="O23" s="167">
        <v>2</v>
      </c>
      <c r="AA23" s="145">
        <v>1</v>
      </c>
      <c r="AB23" s="145">
        <v>1</v>
      </c>
      <c r="AC23" s="145">
        <v>1</v>
      </c>
      <c r="AZ23" s="145">
        <v>1</v>
      </c>
      <c r="BA23" s="145">
        <f>IF(AZ23=1,G23,0)</f>
        <v>0</v>
      </c>
      <c r="BB23" s="145">
        <f>IF(AZ23=2,G23,0)</f>
        <v>0</v>
      </c>
      <c r="BC23" s="145">
        <f>IF(AZ23=3,G23,0)</f>
        <v>0</v>
      </c>
      <c r="BD23" s="145">
        <f>IF(AZ23=4,G23,0)</f>
        <v>0</v>
      </c>
      <c r="BE23" s="145">
        <f>IF(AZ23=5,G23,0)</f>
        <v>0</v>
      </c>
      <c r="CA23" s="174">
        <v>1</v>
      </c>
      <c r="CB23" s="174">
        <v>1</v>
      </c>
      <c r="CZ23" s="145">
        <v>2.3785500000000002</v>
      </c>
    </row>
    <row r="24" spans="1:104">
      <c r="A24" s="175"/>
      <c r="B24" s="177"/>
      <c r="C24" s="221" t="s">
        <v>111</v>
      </c>
      <c r="D24" s="222"/>
      <c r="E24" s="178">
        <v>22.5</v>
      </c>
      <c r="F24" s="179"/>
      <c r="G24" s="180"/>
      <c r="M24" s="176" t="s">
        <v>111</v>
      </c>
      <c r="O24" s="167"/>
    </row>
    <row r="25" spans="1:104" ht="22.5">
      <c r="A25" s="168">
        <v>11</v>
      </c>
      <c r="B25" s="169" t="s">
        <v>112</v>
      </c>
      <c r="C25" s="170" t="s">
        <v>113</v>
      </c>
      <c r="D25" s="171" t="s">
        <v>103</v>
      </c>
      <c r="E25" s="172">
        <v>90.6</v>
      </c>
      <c r="F25" s="172"/>
      <c r="G25" s="173">
        <f>E25*F25</f>
        <v>0</v>
      </c>
      <c r="O25" s="167">
        <v>2</v>
      </c>
      <c r="AA25" s="145">
        <v>1</v>
      </c>
      <c r="AB25" s="145">
        <v>7</v>
      </c>
      <c r="AC25" s="145">
        <v>7</v>
      </c>
      <c r="AZ25" s="145">
        <v>1</v>
      </c>
      <c r="BA25" s="145">
        <f>IF(AZ25=1,G25,0)</f>
        <v>0</v>
      </c>
      <c r="BB25" s="145">
        <f>IF(AZ25=2,G25,0)</f>
        <v>0</v>
      </c>
      <c r="BC25" s="145">
        <f>IF(AZ25=3,G25,0)</f>
        <v>0</v>
      </c>
      <c r="BD25" s="145">
        <f>IF(AZ25=4,G25,0)</f>
        <v>0</v>
      </c>
      <c r="BE25" s="145">
        <f>IF(AZ25=5,G25,0)</f>
        <v>0</v>
      </c>
      <c r="CA25" s="174">
        <v>1</v>
      </c>
      <c r="CB25" s="174">
        <v>7</v>
      </c>
      <c r="CZ25" s="145">
        <v>1.15E-3</v>
      </c>
    </row>
    <row r="26" spans="1:104">
      <c r="A26" s="175"/>
      <c r="B26" s="177"/>
      <c r="C26" s="221" t="s">
        <v>114</v>
      </c>
      <c r="D26" s="222"/>
      <c r="E26" s="178">
        <v>9</v>
      </c>
      <c r="F26" s="179"/>
      <c r="G26" s="180"/>
      <c r="M26" s="176" t="s">
        <v>114</v>
      </c>
      <c r="O26" s="167"/>
    </row>
    <row r="27" spans="1:104">
      <c r="A27" s="175"/>
      <c r="B27" s="177"/>
      <c r="C27" s="221" t="s">
        <v>115</v>
      </c>
      <c r="D27" s="222"/>
      <c r="E27" s="178">
        <v>81.599999999999994</v>
      </c>
      <c r="F27" s="179"/>
      <c r="G27" s="180"/>
      <c r="M27" s="176" t="s">
        <v>115</v>
      </c>
      <c r="O27" s="167"/>
    </row>
    <row r="28" spans="1:104" ht="22.5">
      <c r="A28" s="168">
        <v>12</v>
      </c>
      <c r="B28" s="169" t="s">
        <v>116</v>
      </c>
      <c r="C28" s="170" t="s">
        <v>117</v>
      </c>
      <c r="D28" s="171" t="s">
        <v>118</v>
      </c>
      <c r="E28" s="172">
        <v>15</v>
      </c>
      <c r="F28" s="172"/>
      <c r="G28" s="173">
        <f>E28*F28</f>
        <v>0</v>
      </c>
      <c r="O28" s="167">
        <v>2</v>
      </c>
      <c r="AA28" s="145">
        <v>12</v>
      </c>
      <c r="AB28" s="145">
        <v>0</v>
      </c>
      <c r="AC28" s="145">
        <v>2</v>
      </c>
      <c r="AZ28" s="145">
        <v>1</v>
      </c>
      <c r="BA28" s="145">
        <f>IF(AZ28=1,G28,0)</f>
        <v>0</v>
      </c>
      <c r="BB28" s="145">
        <f>IF(AZ28=2,G28,0)</f>
        <v>0</v>
      </c>
      <c r="BC28" s="145">
        <f>IF(AZ28=3,G28,0)</f>
        <v>0</v>
      </c>
      <c r="BD28" s="145">
        <f>IF(AZ28=4,G28,0)</f>
        <v>0</v>
      </c>
      <c r="BE28" s="145">
        <f>IF(AZ28=5,G28,0)</f>
        <v>0</v>
      </c>
      <c r="CA28" s="174">
        <v>12</v>
      </c>
      <c r="CB28" s="174">
        <v>0</v>
      </c>
      <c r="CZ28" s="145">
        <v>0.05</v>
      </c>
    </row>
    <row r="29" spans="1:104" ht="22.5">
      <c r="A29" s="168">
        <v>13</v>
      </c>
      <c r="B29" s="169" t="s">
        <v>119</v>
      </c>
      <c r="C29" s="170" t="s">
        <v>120</v>
      </c>
      <c r="D29" s="171" t="s">
        <v>118</v>
      </c>
      <c r="E29" s="172">
        <v>15</v>
      </c>
      <c r="F29" s="172"/>
      <c r="G29" s="173">
        <f>E29*F29</f>
        <v>0</v>
      </c>
      <c r="O29" s="167">
        <v>2</v>
      </c>
      <c r="AA29" s="145">
        <v>12</v>
      </c>
      <c r="AB29" s="145">
        <v>0</v>
      </c>
      <c r="AC29" s="145">
        <v>3</v>
      </c>
      <c r="AZ29" s="145">
        <v>1</v>
      </c>
      <c r="BA29" s="145">
        <f>IF(AZ29=1,G29,0)</f>
        <v>0</v>
      </c>
      <c r="BB29" s="145">
        <f>IF(AZ29=2,G29,0)</f>
        <v>0</v>
      </c>
      <c r="BC29" s="145">
        <f>IF(AZ29=3,G29,0)</f>
        <v>0</v>
      </c>
      <c r="BD29" s="145">
        <f>IF(AZ29=4,G29,0)</f>
        <v>0</v>
      </c>
      <c r="BE29" s="145">
        <f>IF(AZ29=5,G29,0)</f>
        <v>0</v>
      </c>
      <c r="CA29" s="174">
        <v>12</v>
      </c>
      <c r="CB29" s="174">
        <v>0</v>
      </c>
      <c r="CZ29" s="145">
        <v>0.06</v>
      </c>
    </row>
    <row r="30" spans="1:104">
      <c r="A30" s="168">
        <v>14</v>
      </c>
      <c r="B30" s="169" t="s">
        <v>121</v>
      </c>
      <c r="C30" s="170" t="s">
        <v>122</v>
      </c>
      <c r="D30" s="171" t="s">
        <v>123</v>
      </c>
      <c r="E30" s="172">
        <v>55.271565000000002</v>
      </c>
      <c r="F30" s="172"/>
      <c r="G30" s="173">
        <f>E30*F30</f>
        <v>0</v>
      </c>
      <c r="O30" s="167">
        <v>2</v>
      </c>
      <c r="AA30" s="145">
        <v>7</v>
      </c>
      <c r="AB30" s="145">
        <v>1</v>
      </c>
      <c r="AC30" s="145">
        <v>2</v>
      </c>
      <c r="AZ30" s="145">
        <v>1</v>
      </c>
      <c r="BA30" s="145">
        <f>IF(AZ30=1,G30,0)</f>
        <v>0</v>
      </c>
      <c r="BB30" s="145">
        <f>IF(AZ30=2,G30,0)</f>
        <v>0</v>
      </c>
      <c r="BC30" s="145">
        <f>IF(AZ30=3,G30,0)</f>
        <v>0</v>
      </c>
      <c r="BD30" s="145">
        <f>IF(AZ30=4,G30,0)</f>
        <v>0</v>
      </c>
      <c r="BE30" s="145">
        <f>IF(AZ30=5,G30,0)</f>
        <v>0</v>
      </c>
      <c r="CA30" s="174">
        <v>7</v>
      </c>
      <c r="CB30" s="174">
        <v>1</v>
      </c>
      <c r="CZ30" s="145">
        <v>0</v>
      </c>
    </row>
    <row r="31" spans="1:104">
      <c r="A31" s="181"/>
      <c r="B31" s="182" t="s">
        <v>77</v>
      </c>
      <c r="C31" s="183" t="str">
        <f>CONCATENATE(B22," ",C22)</f>
        <v>3 Svislé a kompletní konstrukce</v>
      </c>
      <c r="D31" s="184"/>
      <c r="E31" s="185"/>
      <c r="F31" s="186"/>
      <c r="G31" s="187">
        <f>SUM(G22:G30)</f>
        <v>0</v>
      </c>
      <c r="O31" s="167">
        <v>4</v>
      </c>
      <c r="BA31" s="188">
        <f>SUM(BA22:BA30)</f>
        <v>0</v>
      </c>
      <c r="BB31" s="188">
        <f>SUM(BB22:BB30)</f>
        <v>0</v>
      </c>
      <c r="BC31" s="188">
        <f>SUM(BC22:BC30)</f>
        <v>0</v>
      </c>
      <c r="BD31" s="188">
        <f>SUM(BD22:BD30)</f>
        <v>0</v>
      </c>
      <c r="BE31" s="188">
        <f>SUM(BE22:BE30)</f>
        <v>0</v>
      </c>
    </row>
    <row r="32" spans="1:104">
      <c r="A32" s="160" t="s">
        <v>73</v>
      </c>
      <c r="B32" s="161" t="s">
        <v>124</v>
      </c>
      <c r="C32" s="162" t="s">
        <v>125</v>
      </c>
      <c r="D32" s="163"/>
      <c r="E32" s="164"/>
      <c r="F32" s="164"/>
      <c r="G32" s="165"/>
      <c r="H32" s="166"/>
      <c r="I32" s="166"/>
      <c r="O32" s="167">
        <v>1</v>
      </c>
    </row>
    <row r="33" spans="1:104" ht="22.5">
      <c r="A33" s="168">
        <v>15</v>
      </c>
      <c r="B33" s="169" t="s">
        <v>126</v>
      </c>
      <c r="C33" s="170" t="s">
        <v>127</v>
      </c>
      <c r="D33" s="171" t="s">
        <v>103</v>
      </c>
      <c r="E33" s="172">
        <v>13</v>
      </c>
      <c r="F33" s="172"/>
      <c r="G33" s="173">
        <f>E33*F33</f>
        <v>0</v>
      </c>
      <c r="O33" s="167">
        <v>2</v>
      </c>
      <c r="AA33" s="145">
        <v>1</v>
      </c>
      <c r="AB33" s="145">
        <v>1</v>
      </c>
      <c r="AC33" s="145">
        <v>1</v>
      </c>
      <c r="AZ33" s="145">
        <v>1</v>
      </c>
      <c r="BA33" s="145">
        <f>IF(AZ33=1,G33,0)</f>
        <v>0</v>
      </c>
      <c r="BB33" s="145">
        <f>IF(AZ33=2,G33,0)</f>
        <v>0</v>
      </c>
      <c r="BC33" s="145">
        <f>IF(AZ33=3,G33,0)</f>
        <v>0</v>
      </c>
      <c r="BD33" s="145">
        <f>IF(AZ33=4,G33,0)</f>
        <v>0</v>
      </c>
      <c r="BE33" s="145">
        <f>IF(AZ33=5,G33,0)</f>
        <v>0</v>
      </c>
      <c r="CA33" s="174">
        <v>1</v>
      </c>
      <c r="CB33" s="174">
        <v>1</v>
      </c>
      <c r="CZ33" s="145">
        <v>0.71643999999999997</v>
      </c>
    </row>
    <row r="34" spans="1:104">
      <c r="A34" s="175"/>
      <c r="B34" s="177"/>
      <c r="C34" s="221" t="s">
        <v>128</v>
      </c>
      <c r="D34" s="222"/>
      <c r="E34" s="178">
        <v>13</v>
      </c>
      <c r="F34" s="179"/>
      <c r="G34" s="180"/>
      <c r="M34" s="176" t="s">
        <v>128</v>
      </c>
      <c r="O34" s="167"/>
    </row>
    <row r="35" spans="1:104">
      <c r="A35" s="168">
        <v>16</v>
      </c>
      <c r="B35" s="169" t="s">
        <v>129</v>
      </c>
      <c r="C35" s="170" t="s">
        <v>130</v>
      </c>
      <c r="D35" s="171" t="s">
        <v>103</v>
      </c>
      <c r="E35" s="172">
        <v>1757</v>
      </c>
      <c r="F35" s="172"/>
      <c r="G35" s="173">
        <f>E35*F35</f>
        <v>0</v>
      </c>
      <c r="O35" s="167">
        <v>2</v>
      </c>
      <c r="AA35" s="145">
        <v>1</v>
      </c>
      <c r="AB35" s="145">
        <v>1</v>
      </c>
      <c r="AC35" s="145">
        <v>1</v>
      </c>
      <c r="AZ35" s="145">
        <v>1</v>
      </c>
      <c r="BA35" s="145">
        <f>IF(AZ35=1,G35,0)</f>
        <v>0</v>
      </c>
      <c r="BB35" s="145">
        <f>IF(AZ35=2,G35,0)</f>
        <v>0</v>
      </c>
      <c r="BC35" s="145">
        <f>IF(AZ35=3,G35,0)</f>
        <v>0</v>
      </c>
      <c r="BD35" s="145">
        <f>IF(AZ35=4,G35,0)</f>
        <v>0</v>
      </c>
      <c r="BE35" s="145">
        <f>IF(AZ35=5,G35,0)</f>
        <v>0</v>
      </c>
      <c r="CA35" s="174">
        <v>1</v>
      </c>
      <c r="CB35" s="174">
        <v>1</v>
      </c>
      <c r="CZ35" s="145">
        <v>0.40869</v>
      </c>
    </row>
    <row r="36" spans="1:104">
      <c r="A36" s="175"/>
      <c r="B36" s="177"/>
      <c r="C36" s="221" t="s">
        <v>104</v>
      </c>
      <c r="D36" s="222"/>
      <c r="E36" s="178">
        <v>1757</v>
      </c>
      <c r="F36" s="179"/>
      <c r="G36" s="180"/>
      <c r="M36" s="176" t="s">
        <v>104</v>
      </c>
      <c r="O36" s="167"/>
    </row>
    <row r="37" spans="1:104">
      <c r="A37" s="168">
        <v>17</v>
      </c>
      <c r="B37" s="169" t="s">
        <v>131</v>
      </c>
      <c r="C37" s="170" t="s">
        <v>132</v>
      </c>
      <c r="D37" s="171" t="s">
        <v>103</v>
      </c>
      <c r="E37" s="172">
        <v>743</v>
      </c>
      <c r="F37" s="172"/>
      <c r="G37" s="173">
        <f>E37*F37</f>
        <v>0</v>
      </c>
      <c r="O37" s="167">
        <v>2</v>
      </c>
      <c r="AA37" s="145">
        <v>1</v>
      </c>
      <c r="AB37" s="145">
        <v>0</v>
      </c>
      <c r="AC37" s="145">
        <v>0</v>
      </c>
      <c r="AZ37" s="145">
        <v>1</v>
      </c>
      <c r="BA37" s="145">
        <f>IF(AZ37=1,G37,0)</f>
        <v>0</v>
      </c>
      <c r="BB37" s="145">
        <f>IF(AZ37=2,G37,0)</f>
        <v>0</v>
      </c>
      <c r="BC37" s="145">
        <f>IF(AZ37=3,G37,0)</f>
        <v>0</v>
      </c>
      <c r="BD37" s="145">
        <f>IF(AZ37=4,G37,0)</f>
        <v>0</v>
      </c>
      <c r="BE37" s="145">
        <f>IF(AZ37=5,G37,0)</f>
        <v>0</v>
      </c>
      <c r="CA37" s="174">
        <v>1</v>
      </c>
      <c r="CB37" s="174">
        <v>0</v>
      </c>
      <c r="CZ37" s="145">
        <v>0.11</v>
      </c>
    </row>
    <row r="38" spans="1:104">
      <c r="A38" s="168">
        <v>18</v>
      </c>
      <c r="B38" s="169" t="s">
        <v>133</v>
      </c>
      <c r="C38" s="170" t="s">
        <v>134</v>
      </c>
      <c r="D38" s="171" t="s">
        <v>103</v>
      </c>
      <c r="E38" s="172">
        <v>172</v>
      </c>
      <c r="F38" s="172"/>
      <c r="G38" s="173">
        <f>E38*F38</f>
        <v>0</v>
      </c>
      <c r="O38" s="167">
        <v>2</v>
      </c>
      <c r="AA38" s="145">
        <v>1</v>
      </c>
      <c r="AB38" s="145">
        <v>0</v>
      </c>
      <c r="AC38" s="145">
        <v>0</v>
      </c>
      <c r="AZ38" s="145">
        <v>1</v>
      </c>
      <c r="BA38" s="145">
        <f>IF(AZ38=1,G38,0)</f>
        <v>0</v>
      </c>
      <c r="BB38" s="145">
        <f>IF(AZ38=2,G38,0)</f>
        <v>0</v>
      </c>
      <c r="BC38" s="145">
        <f>IF(AZ38=3,G38,0)</f>
        <v>0</v>
      </c>
      <c r="BD38" s="145">
        <f>IF(AZ38=4,G38,0)</f>
        <v>0</v>
      </c>
      <c r="BE38" s="145">
        <f>IF(AZ38=5,G38,0)</f>
        <v>0</v>
      </c>
      <c r="CA38" s="174">
        <v>1</v>
      </c>
      <c r="CB38" s="174">
        <v>0</v>
      </c>
      <c r="CZ38" s="145">
        <v>0.16700000000000001</v>
      </c>
    </row>
    <row r="39" spans="1:104">
      <c r="A39" s="168">
        <v>19</v>
      </c>
      <c r="B39" s="169" t="s">
        <v>135</v>
      </c>
      <c r="C39" s="170" t="s">
        <v>136</v>
      </c>
      <c r="D39" s="171" t="s">
        <v>103</v>
      </c>
      <c r="E39" s="172">
        <v>842</v>
      </c>
      <c r="F39" s="172"/>
      <c r="G39" s="173">
        <f>E39*F39</f>
        <v>0</v>
      </c>
      <c r="O39" s="167">
        <v>2</v>
      </c>
      <c r="AA39" s="145">
        <v>1</v>
      </c>
      <c r="AB39" s="145">
        <v>1</v>
      </c>
      <c r="AC39" s="145">
        <v>1</v>
      </c>
      <c r="AZ39" s="145">
        <v>1</v>
      </c>
      <c r="BA39" s="145">
        <f>IF(AZ39=1,G39,0)</f>
        <v>0</v>
      </c>
      <c r="BB39" s="145">
        <f>IF(AZ39=2,G39,0)</f>
        <v>0</v>
      </c>
      <c r="BC39" s="145">
        <f>IF(AZ39=3,G39,0)</f>
        <v>0</v>
      </c>
      <c r="BD39" s="145">
        <f>IF(AZ39=4,G39,0)</f>
        <v>0</v>
      </c>
      <c r="BE39" s="145">
        <f>IF(AZ39=5,G39,0)</f>
        <v>0</v>
      </c>
      <c r="CA39" s="174">
        <v>1</v>
      </c>
      <c r="CB39" s="174">
        <v>1</v>
      </c>
      <c r="CZ39" s="145">
        <v>9.2799999999999994E-2</v>
      </c>
    </row>
    <row r="40" spans="1:104">
      <c r="A40" s="168">
        <v>20</v>
      </c>
      <c r="B40" s="169" t="s">
        <v>137</v>
      </c>
      <c r="C40" s="170" t="s">
        <v>138</v>
      </c>
      <c r="D40" s="171" t="s">
        <v>103</v>
      </c>
      <c r="E40" s="172">
        <v>1757</v>
      </c>
      <c r="F40" s="172"/>
      <c r="G40" s="173">
        <f>E40*F40</f>
        <v>0</v>
      </c>
      <c r="O40" s="167">
        <v>2</v>
      </c>
      <c r="AA40" s="145">
        <v>1</v>
      </c>
      <c r="AB40" s="145">
        <v>1</v>
      </c>
      <c r="AC40" s="145">
        <v>1</v>
      </c>
      <c r="AZ40" s="145">
        <v>1</v>
      </c>
      <c r="BA40" s="145">
        <f>IF(AZ40=1,G40,0)</f>
        <v>0</v>
      </c>
      <c r="BB40" s="145">
        <f>IF(AZ40=2,G40,0)</f>
        <v>0</v>
      </c>
      <c r="BC40" s="145">
        <f>IF(AZ40=3,G40,0)</f>
        <v>0</v>
      </c>
      <c r="BD40" s="145">
        <f>IF(AZ40=4,G40,0)</f>
        <v>0</v>
      </c>
      <c r="BE40" s="145">
        <f>IF(AZ40=5,G40,0)</f>
        <v>0</v>
      </c>
      <c r="CA40" s="174">
        <v>1</v>
      </c>
      <c r="CB40" s="174">
        <v>1</v>
      </c>
      <c r="CZ40" s="145">
        <v>0</v>
      </c>
    </row>
    <row r="41" spans="1:104">
      <c r="A41" s="175"/>
      <c r="B41" s="177"/>
      <c r="C41" s="221" t="s">
        <v>104</v>
      </c>
      <c r="D41" s="222"/>
      <c r="E41" s="178">
        <v>1757</v>
      </c>
      <c r="F41" s="179"/>
      <c r="G41" s="180"/>
      <c r="M41" s="176" t="s">
        <v>104</v>
      </c>
      <c r="O41" s="167"/>
    </row>
    <row r="42" spans="1:104">
      <c r="A42" s="168">
        <v>21</v>
      </c>
      <c r="B42" s="169" t="s">
        <v>139</v>
      </c>
      <c r="C42" s="170" t="s">
        <v>140</v>
      </c>
      <c r="D42" s="171" t="s">
        <v>141</v>
      </c>
      <c r="E42" s="172">
        <v>544</v>
      </c>
      <c r="F42" s="172"/>
      <c r="G42" s="173">
        <f>E42*F42</f>
        <v>0</v>
      </c>
      <c r="O42" s="167">
        <v>2</v>
      </c>
      <c r="AA42" s="145">
        <v>1</v>
      </c>
      <c r="AB42" s="145">
        <v>1</v>
      </c>
      <c r="AC42" s="145">
        <v>1</v>
      </c>
      <c r="AZ42" s="145">
        <v>1</v>
      </c>
      <c r="BA42" s="145">
        <f>IF(AZ42=1,G42,0)</f>
        <v>0</v>
      </c>
      <c r="BB42" s="145">
        <f>IF(AZ42=2,G42,0)</f>
        <v>0</v>
      </c>
      <c r="BC42" s="145">
        <f>IF(AZ42=3,G42,0)</f>
        <v>0</v>
      </c>
      <c r="BD42" s="145">
        <f>IF(AZ42=4,G42,0)</f>
        <v>0</v>
      </c>
      <c r="BE42" s="145">
        <f>IF(AZ42=5,G42,0)</f>
        <v>0</v>
      </c>
      <c r="CA42" s="174">
        <v>1</v>
      </c>
      <c r="CB42" s="174">
        <v>1</v>
      </c>
      <c r="CZ42" s="145">
        <v>3.6000000000000002E-4</v>
      </c>
    </row>
    <row r="43" spans="1:104">
      <c r="A43" s="175"/>
      <c r="B43" s="177"/>
      <c r="C43" s="221" t="s">
        <v>142</v>
      </c>
      <c r="D43" s="222"/>
      <c r="E43" s="178">
        <v>544</v>
      </c>
      <c r="F43" s="179"/>
      <c r="G43" s="180"/>
      <c r="M43" s="176" t="s">
        <v>142</v>
      </c>
      <c r="O43" s="167"/>
    </row>
    <row r="44" spans="1:104">
      <c r="A44" s="168">
        <v>22</v>
      </c>
      <c r="B44" s="169" t="s">
        <v>143</v>
      </c>
      <c r="C44" s="170" t="s">
        <v>144</v>
      </c>
      <c r="D44" s="171" t="s">
        <v>103</v>
      </c>
      <c r="E44" s="172">
        <v>743</v>
      </c>
      <c r="F44" s="172"/>
      <c r="G44" s="173">
        <f>E44*F44</f>
        <v>0</v>
      </c>
      <c r="O44" s="167">
        <v>2</v>
      </c>
      <c r="AA44" s="145">
        <v>1</v>
      </c>
      <c r="AB44" s="145">
        <v>1</v>
      </c>
      <c r="AC44" s="145">
        <v>1</v>
      </c>
      <c r="AZ44" s="145">
        <v>1</v>
      </c>
      <c r="BA44" s="145">
        <f>IF(AZ44=1,G44,0)</f>
        <v>0</v>
      </c>
      <c r="BB44" s="145">
        <f>IF(AZ44=2,G44,0)</f>
        <v>0</v>
      </c>
      <c r="BC44" s="145">
        <f>IF(AZ44=3,G44,0)</f>
        <v>0</v>
      </c>
      <c r="BD44" s="145">
        <f>IF(AZ44=4,G44,0)</f>
        <v>0</v>
      </c>
      <c r="BE44" s="145">
        <f>IF(AZ44=5,G44,0)</f>
        <v>0</v>
      </c>
      <c r="CA44" s="174">
        <v>1</v>
      </c>
      <c r="CB44" s="174">
        <v>1</v>
      </c>
      <c r="CZ44" s="145">
        <v>4.3999999999999997E-2</v>
      </c>
    </row>
    <row r="45" spans="1:104">
      <c r="A45" s="168">
        <v>23</v>
      </c>
      <c r="B45" s="169" t="s">
        <v>145</v>
      </c>
      <c r="C45" s="170" t="s">
        <v>146</v>
      </c>
      <c r="D45" s="171" t="s">
        <v>141</v>
      </c>
      <c r="E45" s="172">
        <v>544</v>
      </c>
      <c r="F45" s="172"/>
      <c r="G45" s="173">
        <f>E45*F45</f>
        <v>0</v>
      </c>
      <c r="O45" s="167">
        <v>2</v>
      </c>
      <c r="AA45" s="145">
        <v>1</v>
      </c>
      <c r="AB45" s="145">
        <v>1</v>
      </c>
      <c r="AC45" s="145">
        <v>1</v>
      </c>
      <c r="AZ45" s="145">
        <v>1</v>
      </c>
      <c r="BA45" s="145">
        <f>IF(AZ45=1,G45,0)</f>
        <v>0</v>
      </c>
      <c r="BB45" s="145">
        <f>IF(AZ45=2,G45,0)</f>
        <v>0</v>
      </c>
      <c r="BC45" s="145">
        <f>IF(AZ45=3,G45,0)</f>
        <v>0</v>
      </c>
      <c r="BD45" s="145">
        <f>IF(AZ45=4,G45,0)</f>
        <v>0</v>
      </c>
      <c r="BE45" s="145">
        <f>IF(AZ45=5,G45,0)</f>
        <v>0</v>
      </c>
      <c r="CA45" s="174">
        <v>1</v>
      </c>
      <c r="CB45" s="174">
        <v>1</v>
      </c>
      <c r="CZ45" s="145">
        <v>7.9710000000000003E-2</v>
      </c>
    </row>
    <row r="46" spans="1:104">
      <c r="A46" s="175"/>
      <c r="B46" s="177"/>
      <c r="C46" s="221" t="s">
        <v>142</v>
      </c>
      <c r="D46" s="222"/>
      <c r="E46" s="178">
        <v>544</v>
      </c>
      <c r="F46" s="179"/>
      <c r="G46" s="180"/>
      <c r="M46" s="176" t="s">
        <v>142</v>
      </c>
      <c r="O46" s="167"/>
    </row>
    <row r="47" spans="1:104">
      <c r="A47" s="168">
        <v>24</v>
      </c>
      <c r="B47" s="169" t="s">
        <v>147</v>
      </c>
      <c r="C47" s="170" t="s">
        <v>148</v>
      </c>
      <c r="D47" s="171" t="s">
        <v>141</v>
      </c>
      <c r="E47" s="172">
        <v>272</v>
      </c>
      <c r="F47" s="172"/>
      <c r="G47" s="173">
        <f>E47*F47</f>
        <v>0</v>
      </c>
      <c r="O47" s="167">
        <v>2</v>
      </c>
      <c r="AA47" s="145">
        <v>1</v>
      </c>
      <c r="AB47" s="145">
        <v>1</v>
      </c>
      <c r="AC47" s="145">
        <v>1</v>
      </c>
      <c r="AZ47" s="145">
        <v>1</v>
      </c>
      <c r="BA47" s="145">
        <f>IF(AZ47=1,G47,0)</f>
        <v>0</v>
      </c>
      <c r="BB47" s="145">
        <f>IF(AZ47=2,G47,0)</f>
        <v>0</v>
      </c>
      <c r="BC47" s="145">
        <f>IF(AZ47=3,G47,0)</f>
        <v>0</v>
      </c>
      <c r="BD47" s="145">
        <f>IF(AZ47=4,G47,0)</f>
        <v>0</v>
      </c>
      <c r="BE47" s="145">
        <f>IF(AZ47=5,G47,0)</f>
        <v>0</v>
      </c>
      <c r="CA47" s="174">
        <v>1</v>
      </c>
      <c r="CB47" s="174">
        <v>1</v>
      </c>
      <c r="CZ47" s="145">
        <v>0.185</v>
      </c>
    </row>
    <row r="48" spans="1:104">
      <c r="A48" s="168">
        <v>25</v>
      </c>
      <c r="B48" s="169" t="s">
        <v>149</v>
      </c>
      <c r="C48" s="170" t="s">
        <v>150</v>
      </c>
      <c r="D48" s="171" t="s">
        <v>141</v>
      </c>
      <c r="E48" s="172">
        <v>6</v>
      </c>
      <c r="F48" s="172"/>
      <c r="G48" s="173">
        <f>E48*F48</f>
        <v>0</v>
      </c>
      <c r="O48" s="167">
        <v>2</v>
      </c>
      <c r="AA48" s="145">
        <v>1</v>
      </c>
      <c r="AB48" s="145">
        <v>1</v>
      </c>
      <c r="AC48" s="145">
        <v>1</v>
      </c>
      <c r="AZ48" s="145">
        <v>1</v>
      </c>
      <c r="BA48" s="145">
        <f>IF(AZ48=1,G48,0)</f>
        <v>0</v>
      </c>
      <c r="BB48" s="145">
        <f>IF(AZ48=2,G48,0)</f>
        <v>0</v>
      </c>
      <c r="BC48" s="145">
        <f>IF(AZ48=3,G48,0)</f>
        <v>0</v>
      </c>
      <c r="BD48" s="145">
        <f>IF(AZ48=4,G48,0)</f>
        <v>0</v>
      </c>
      <c r="BE48" s="145">
        <f>IF(AZ48=5,G48,0)</f>
        <v>0</v>
      </c>
      <c r="CA48" s="174">
        <v>1</v>
      </c>
      <c r="CB48" s="174">
        <v>1</v>
      </c>
      <c r="CZ48" s="145">
        <v>0</v>
      </c>
    </row>
    <row r="49" spans="1:104" ht="22.5">
      <c r="A49" s="168">
        <v>26</v>
      </c>
      <c r="B49" s="169" t="s">
        <v>151</v>
      </c>
      <c r="C49" s="170" t="s">
        <v>152</v>
      </c>
      <c r="D49" s="171" t="s">
        <v>153</v>
      </c>
      <c r="E49" s="172">
        <v>22.145</v>
      </c>
      <c r="F49" s="172"/>
      <c r="G49" s="173">
        <f>E49*F49</f>
        <v>0</v>
      </c>
      <c r="O49" s="167">
        <v>2</v>
      </c>
      <c r="AA49" s="145">
        <v>12</v>
      </c>
      <c r="AB49" s="145">
        <v>0</v>
      </c>
      <c r="AC49" s="145">
        <v>4</v>
      </c>
      <c r="AZ49" s="145">
        <v>1</v>
      </c>
      <c r="BA49" s="145">
        <f>IF(AZ49=1,G49,0)</f>
        <v>0</v>
      </c>
      <c r="BB49" s="145">
        <f>IF(AZ49=2,G49,0)</f>
        <v>0</v>
      </c>
      <c r="BC49" s="145">
        <f>IF(AZ49=3,G49,0)</f>
        <v>0</v>
      </c>
      <c r="BD49" s="145">
        <f>IF(AZ49=4,G49,0)</f>
        <v>0</v>
      </c>
      <c r="BE49" s="145">
        <f>IF(AZ49=5,G49,0)</f>
        <v>0</v>
      </c>
      <c r="CA49" s="174">
        <v>12</v>
      </c>
      <c r="CB49" s="174">
        <v>0</v>
      </c>
      <c r="CZ49" s="145">
        <v>1</v>
      </c>
    </row>
    <row r="50" spans="1:104">
      <c r="A50" s="175"/>
      <c r="B50" s="177"/>
      <c r="C50" s="221" t="s">
        <v>154</v>
      </c>
      <c r="D50" s="222"/>
      <c r="E50" s="178">
        <v>22.145</v>
      </c>
      <c r="F50" s="179"/>
      <c r="G50" s="180"/>
      <c r="M50" s="176" t="s">
        <v>154</v>
      </c>
      <c r="O50" s="167"/>
    </row>
    <row r="51" spans="1:104" ht="22.5">
      <c r="A51" s="168">
        <v>27</v>
      </c>
      <c r="B51" s="169" t="s">
        <v>155</v>
      </c>
      <c r="C51" s="170" t="s">
        <v>156</v>
      </c>
      <c r="D51" s="171" t="s">
        <v>153</v>
      </c>
      <c r="E51" s="172">
        <v>191.32249999999999</v>
      </c>
      <c r="F51" s="172"/>
      <c r="G51" s="173">
        <f>E51*F51</f>
        <v>0</v>
      </c>
      <c r="O51" s="167">
        <v>2</v>
      </c>
      <c r="AA51" s="145">
        <v>12</v>
      </c>
      <c r="AB51" s="145">
        <v>0</v>
      </c>
      <c r="AC51" s="145">
        <v>5</v>
      </c>
      <c r="AZ51" s="145">
        <v>1</v>
      </c>
      <c r="BA51" s="145">
        <f>IF(AZ51=1,G51,0)</f>
        <v>0</v>
      </c>
      <c r="BB51" s="145">
        <f>IF(AZ51=2,G51,0)</f>
        <v>0</v>
      </c>
      <c r="BC51" s="145">
        <f>IF(AZ51=3,G51,0)</f>
        <v>0</v>
      </c>
      <c r="BD51" s="145">
        <f>IF(AZ51=4,G51,0)</f>
        <v>0</v>
      </c>
      <c r="BE51" s="145">
        <f>IF(AZ51=5,G51,0)</f>
        <v>0</v>
      </c>
      <c r="CA51" s="174">
        <v>12</v>
      </c>
      <c r="CB51" s="174">
        <v>0</v>
      </c>
      <c r="CZ51" s="145">
        <v>1</v>
      </c>
    </row>
    <row r="52" spans="1:104">
      <c r="A52" s="175"/>
      <c r="B52" s="177"/>
      <c r="C52" s="221" t="s">
        <v>157</v>
      </c>
      <c r="D52" s="222"/>
      <c r="E52" s="178">
        <v>191.32249999999999</v>
      </c>
      <c r="F52" s="179"/>
      <c r="G52" s="180"/>
      <c r="M52" s="176" t="s">
        <v>157</v>
      </c>
      <c r="O52" s="167"/>
    </row>
    <row r="53" spans="1:104" ht="22.5">
      <c r="A53" s="168">
        <v>28</v>
      </c>
      <c r="B53" s="169" t="s">
        <v>158</v>
      </c>
      <c r="C53" s="170" t="s">
        <v>159</v>
      </c>
      <c r="D53" s="171" t="s">
        <v>141</v>
      </c>
      <c r="E53" s="172">
        <v>274.72000000000003</v>
      </c>
      <c r="F53" s="172"/>
      <c r="G53" s="173">
        <f>E53*F53</f>
        <v>0</v>
      </c>
      <c r="O53" s="167">
        <v>2</v>
      </c>
      <c r="AA53" s="145">
        <v>12</v>
      </c>
      <c r="AB53" s="145">
        <v>0</v>
      </c>
      <c r="AC53" s="145">
        <v>6</v>
      </c>
      <c r="AZ53" s="145">
        <v>1</v>
      </c>
      <c r="BA53" s="145">
        <f>IF(AZ53=1,G53,0)</f>
        <v>0</v>
      </c>
      <c r="BB53" s="145">
        <f>IF(AZ53=2,G53,0)</f>
        <v>0</v>
      </c>
      <c r="BC53" s="145">
        <f>IF(AZ53=3,G53,0)</f>
        <v>0</v>
      </c>
      <c r="BD53" s="145">
        <f>IF(AZ53=4,G53,0)</f>
        <v>0</v>
      </c>
      <c r="BE53" s="145">
        <f>IF(AZ53=5,G53,0)</f>
        <v>0</v>
      </c>
      <c r="CA53" s="174">
        <v>12</v>
      </c>
      <c r="CB53" s="174">
        <v>0</v>
      </c>
      <c r="CZ53" s="145">
        <v>9.5000000000000001E-2</v>
      </c>
    </row>
    <row r="54" spans="1:104">
      <c r="A54" s="175"/>
      <c r="B54" s="177"/>
      <c r="C54" s="221" t="s">
        <v>160</v>
      </c>
      <c r="D54" s="222"/>
      <c r="E54" s="178">
        <v>274.72000000000003</v>
      </c>
      <c r="F54" s="179"/>
      <c r="G54" s="180"/>
      <c r="M54" s="176" t="s">
        <v>160</v>
      </c>
      <c r="O54" s="167"/>
    </row>
    <row r="55" spans="1:104" ht="22.5">
      <c r="A55" s="168">
        <v>29</v>
      </c>
      <c r="B55" s="169" t="s">
        <v>161</v>
      </c>
      <c r="C55" s="170" t="s">
        <v>162</v>
      </c>
      <c r="D55" s="171" t="s">
        <v>103</v>
      </c>
      <c r="E55" s="172">
        <v>867.26</v>
      </c>
      <c r="F55" s="172"/>
      <c r="G55" s="173">
        <f>E55*F55</f>
        <v>0</v>
      </c>
      <c r="O55" s="167">
        <v>2</v>
      </c>
      <c r="AA55" s="145">
        <v>12</v>
      </c>
      <c r="AB55" s="145">
        <v>0</v>
      </c>
      <c r="AC55" s="145">
        <v>8</v>
      </c>
      <c r="AZ55" s="145">
        <v>1</v>
      </c>
      <c r="BA55" s="145">
        <f>IF(AZ55=1,G55,0)</f>
        <v>0</v>
      </c>
      <c r="BB55" s="145">
        <f>IF(AZ55=2,G55,0)</f>
        <v>0</v>
      </c>
      <c r="BC55" s="145">
        <f>IF(AZ55=3,G55,0)</f>
        <v>0</v>
      </c>
      <c r="BD55" s="145">
        <f>IF(AZ55=4,G55,0)</f>
        <v>0</v>
      </c>
      <c r="BE55" s="145">
        <f>IF(AZ55=5,G55,0)</f>
        <v>0</v>
      </c>
      <c r="CA55" s="174">
        <v>12</v>
      </c>
      <c r="CB55" s="174">
        <v>0</v>
      </c>
      <c r="CZ55" s="145">
        <v>0.184</v>
      </c>
    </row>
    <row r="56" spans="1:104">
      <c r="A56" s="175"/>
      <c r="B56" s="177"/>
      <c r="C56" s="221" t="s">
        <v>163</v>
      </c>
      <c r="D56" s="222"/>
      <c r="E56" s="178">
        <v>867.26</v>
      </c>
      <c r="F56" s="179"/>
      <c r="G56" s="180"/>
      <c r="M56" s="176" t="s">
        <v>163</v>
      </c>
      <c r="O56" s="167"/>
    </row>
    <row r="57" spans="1:104">
      <c r="A57" s="168">
        <v>30</v>
      </c>
      <c r="B57" s="169" t="s">
        <v>164</v>
      </c>
      <c r="C57" s="170" t="s">
        <v>165</v>
      </c>
      <c r="D57" s="171" t="s">
        <v>118</v>
      </c>
      <c r="E57" s="172">
        <v>6</v>
      </c>
      <c r="F57" s="172"/>
      <c r="G57" s="173">
        <f>E57*F57</f>
        <v>0</v>
      </c>
      <c r="O57" s="167">
        <v>2</v>
      </c>
      <c r="AA57" s="145">
        <v>12</v>
      </c>
      <c r="AB57" s="145">
        <v>0</v>
      </c>
      <c r="AC57" s="145">
        <v>9</v>
      </c>
      <c r="AZ57" s="145">
        <v>1</v>
      </c>
      <c r="BA57" s="145">
        <f>IF(AZ57=1,G57,0)</f>
        <v>0</v>
      </c>
      <c r="BB57" s="145">
        <f>IF(AZ57=2,G57,0)</f>
        <v>0</v>
      </c>
      <c r="BC57" s="145">
        <f>IF(AZ57=3,G57,0)</f>
        <v>0</v>
      </c>
      <c r="BD57" s="145">
        <f>IF(AZ57=4,G57,0)</f>
        <v>0</v>
      </c>
      <c r="BE57" s="145">
        <f>IF(AZ57=5,G57,0)</f>
        <v>0</v>
      </c>
      <c r="CA57" s="174">
        <v>12</v>
      </c>
      <c r="CB57" s="174">
        <v>0</v>
      </c>
      <c r="CZ57" s="145">
        <v>0</v>
      </c>
    </row>
    <row r="58" spans="1:104">
      <c r="A58" s="168">
        <v>31</v>
      </c>
      <c r="B58" s="169" t="s">
        <v>166</v>
      </c>
      <c r="C58" s="170" t="s">
        <v>167</v>
      </c>
      <c r="D58" s="171" t="s">
        <v>123</v>
      </c>
      <c r="E58" s="172">
        <v>1441.6854699999999</v>
      </c>
      <c r="F58" s="172"/>
      <c r="G58" s="173">
        <f>E58*F58</f>
        <v>0</v>
      </c>
      <c r="O58" s="167">
        <v>2</v>
      </c>
      <c r="AA58" s="145">
        <v>7</v>
      </c>
      <c r="AB58" s="145">
        <v>1</v>
      </c>
      <c r="AC58" s="145">
        <v>2</v>
      </c>
      <c r="AZ58" s="145">
        <v>1</v>
      </c>
      <c r="BA58" s="145">
        <f>IF(AZ58=1,G58,0)</f>
        <v>0</v>
      </c>
      <c r="BB58" s="145">
        <f>IF(AZ58=2,G58,0)</f>
        <v>0</v>
      </c>
      <c r="BC58" s="145">
        <f>IF(AZ58=3,G58,0)</f>
        <v>0</v>
      </c>
      <c r="BD58" s="145">
        <f>IF(AZ58=4,G58,0)</f>
        <v>0</v>
      </c>
      <c r="BE58" s="145">
        <f>IF(AZ58=5,G58,0)</f>
        <v>0</v>
      </c>
      <c r="CA58" s="174">
        <v>7</v>
      </c>
      <c r="CB58" s="174">
        <v>1</v>
      </c>
      <c r="CZ58" s="145">
        <v>0</v>
      </c>
    </row>
    <row r="59" spans="1:104">
      <c r="A59" s="181"/>
      <c r="B59" s="182" t="s">
        <v>77</v>
      </c>
      <c r="C59" s="183" t="str">
        <f>CONCATENATE(B32," ",C32)</f>
        <v>59 Dlažby a předlažby komunikací</v>
      </c>
      <c r="D59" s="184"/>
      <c r="E59" s="185"/>
      <c r="F59" s="186"/>
      <c r="G59" s="187">
        <f>SUM(G32:G58)</f>
        <v>0</v>
      </c>
      <c r="O59" s="167">
        <v>4</v>
      </c>
      <c r="BA59" s="188">
        <f>SUM(BA32:BA58)</f>
        <v>0</v>
      </c>
      <c r="BB59" s="188">
        <f>SUM(BB32:BB58)</f>
        <v>0</v>
      </c>
      <c r="BC59" s="188">
        <f>SUM(BC32:BC58)</f>
        <v>0</v>
      </c>
      <c r="BD59" s="188">
        <f>SUM(BD32:BD58)</f>
        <v>0</v>
      </c>
      <c r="BE59" s="188">
        <f>SUM(BE32:BE58)</f>
        <v>0</v>
      </c>
    </row>
    <row r="60" spans="1:104">
      <c r="A60" s="160" t="s">
        <v>73</v>
      </c>
      <c r="B60" s="161" t="s">
        <v>168</v>
      </c>
      <c r="C60" s="162" t="s">
        <v>169</v>
      </c>
      <c r="D60" s="163"/>
      <c r="E60" s="164"/>
      <c r="F60" s="164"/>
      <c r="G60" s="165"/>
      <c r="H60" s="166"/>
      <c r="I60" s="166"/>
      <c r="O60" s="167">
        <v>1</v>
      </c>
    </row>
    <row r="61" spans="1:104">
      <c r="A61" s="168">
        <v>32</v>
      </c>
      <c r="B61" s="169" t="s">
        <v>170</v>
      </c>
      <c r="C61" s="170" t="s">
        <v>171</v>
      </c>
      <c r="D61" s="171" t="s">
        <v>85</v>
      </c>
      <c r="E61" s="172">
        <v>8.5</v>
      </c>
      <c r="F61" s="172"/>
      <c r="G61" s="173">
        <f>E61*F61</f>
        <v>0</v>
      </c>
      <c r="O61" s="167">
        <v>2</v>
      </c>
      <c r="AA61" s="145">
        <v>1</v>
      </c>
      <c r="AB61" s="145">
        <v>1</v>
      </c>
      <c r="AC61" s="145">
        <v>1</v>
      </c>
      <c r="AZ61" s="145">
        <v>1</v>
      </c>
      <c r="BA61" s="145">
        <f>IF(AZ61=1,G61,0)</f>
        <v>0</v>
      </c>
      <c r="BB61" s="145">
        <f>IF(AZ61=2,G61,0)</f>
        <v>0</v>
      </c>
      <c r="BC61" s="145">
        <f>IF(AZ61=3,G61,0)</f>
        <v>0</v>
      </c>
      <c r="BD61" s="145">
        <f>IF(AZ61=4,G61,0)</f>
        <v>0</v>
      </c>
      <c r="BE61" s="145">
        <f>IF(AZ61=5,G61,0)</f>
        <v>0</v>
      </c>
      <c r="CA61" s="174">
        <v>1</v>
      </c>
      <c r="CB61" s="174">
        <v>1</v>
      </c>
      <c r="CZ61" s="145">
        <v>0</v>
      </c>
    </row>
    <row r="62" spans="1:104">
      <c r="A62" s="168">
        <v>33</v>
      </c>
      <c r="B62" s="169" t="s">
        <v>172</v>
      </c>
      <c r="C62" s="170" t="s">
        <v>173</v>
      </c>
      <c r="D62" s="171" t="s">
        <v>85</v>
      </c>
      <c r="E62" s="172">
        <v>11.218</v>
      </c>
      <c r="F62" s="172"/>
      <c r="G62" s="173">
        <f>E62*F62</f>
        <v>0</v>
      </c>
      <c r="O62" s="167">
        <v>2</v>
      </c>
      <c r="AA62" s="145">
        <v>1</v>
      </c>
      <c r="AB62" s="145">
        <v>1</v>
      </c>
      <c r="AC62" s="145">
        <v>1</v>
      </c>
      <c r="AZ62" s="145">
        <v>1</v>
      </c>
      <c r="BA62" s="145">
        <f>IF(AZ62=1,G62,0)</f>
        <v>0</v>
      </c>
      <c r="BB62" s="145">
        <f>IF(AZ62=2,G62,0)</f>
        <v>0</v>
      </c>
      <c r="BC62" s="145">
        <f>IF(AZ62=3,G62,0)</f>
        <v>0</v>
      </c>
      <c r="BD62" s="145">
        <f>IF(AZ62=4,G62,0)</f>
        <v>0</v>
      </c>
      <c r="BE62" s="145">
        <f>IF(AZ62=5,G62,0)</f>
        <v>0</v>
      </c>
      <c r="CA62" s="174">
        <v>1</v>
      </c>
      <c r="CB62" s="174">
        <v>1</v>
      </c>
      <c r="CZ62" s="145">
        <v>2.512</v>
      </c>
    </row>
    <row r="63" spans="1:104">
      <c r="A63" s="175"/>
      <c r="B63" s="177"/>
      <c r="C63" s="221" t="s">
        <v>174</v>
      </c>
      <c r="D63" s="222"/>
      <c r="E63" s="178">
        <v>1.5680000000000001</v>
      </c>
      <c r="F63" s="179"/>
      <c r="G63" s="180"/>
      <c r="M63" s="176" t="s">
        <v>174</v>
      </c>
      <c r="O63" s="167"/>
    </row>
    <row r="64" spans="1:104">
      <c r="A64" s="175"/>
      <c r="B64" s="177"/>
      <c r="C64" s="221" t="s">
        <v>175</v>
      </c>
      <c r="D64" s="222"/>
      <c r="E64" s="178">
        <v>9.65</v>
      </c>
      <c r="F64" s="179"/>
      <c r="G64" s="180"/>
      <c r="M64" s="176" t="s">
        <v>175</v>
      </c>
      <c r="O64" s="167"/>
    </row>
    <row r="65" spans="1:104">
      <c r="A65" s="168">
        <v>34</v>
      </c>
      <c r="B65" s="169" t="s">
        <v>176</v>
      </c>
      <c r="C65" s="170" t="s">
        <v>177</v>
      </c>
      <c r="D65" s="171" t="s">
        <v>85</v>
      </c>
      <c r="E65" s="172">
        <v>5.4</v>
      </c>
      <c r="F65" s="172"/>
      <c r="G65" s="173">
        <f>E65*F65</f>
        <v>0</v>
      </c>
      <c r="O65" s="167">
        <v>2</v>
      </c>
      <c r="AA65" s="145">
        <v>1</v>
      </c>
      <c r="AB65" s="145">
        <v>1</v>
      </c>
      <c r="AC65" s="145">
        <v>1</v>
      </c>
      <c r="AZ65" s="145">
        <v>1</v>
      </c>
      <c r="BA65" s="145">
        <f>IF(AZ65=1,G65,0)</f>
        <v>0</v>
      </c>
      <c r="BB65" s="145">
        <f>IF(AZ65=2,G65,0)</f>
        <v>0</v>
      </c>
      <c r="BC65" s="145">
        <f>IF(AZ65=3,G65,0)</f>
        <v>0</v>
      </c>
      <c r="BD65" s="145">
        <f>IF(AZ65=4,G65,0)</f>
        <v>0</v>
      </c>
      <c r="BE65" s="145">
        <f>IF(AZ65=5,G65,0)</f>
        <v>0</v>
      </c>
      <c r="CA65" s="174">
        <v>1</v>
      </c>
      <c r="CB65" s="174">
        <v>1</v>
      </c>
      <c r="CZ65" s="145">
        <v>2.0880000000000001</v>
      </c>
    </row>
    <row r="66" spans="1:104">
      <c r="A66" s="168">
        <v>35</v>
      </c>
      <c r="B66" s="169" t="s">
        <v>178</v>
      </c>
      <c r="C66" s="170" t="s">
        <v>179</v>
      </c>
      <c r="D66" s="171" t="s">
        <v>118</v>
      </c>
      <c r="E66" s="172">
        <v>8</v>
      </c>
      <c r="F66" s="172"/>
      <c r="G66" s="173">
        <f>E66*F66</f>
        <v>0</v>
      </c>
      <c r="O66" s="167">
        <v>2</v>
      </c>
      <c r="AA66" s="145">
        <v>1</v>
      </c>
      <c r="AB66" s="145">
        <v>1</v>
      </c>
      <c r="AC66" s="145">
        <v>1</v>
      </c>
      <c r="AZ66" s="145">
        <v>1</v>
      </c>
      <c r="BA66" s="145">
        <f>IF(AZ66=1,G66,0)</f>
        <v>0</v>
      </c>
      <c r="BB66" s="145">
        <f>IF(AZ66=2,G66,0)</f>
        <v>0</v>
      </c>
      <c r="BC66" s="145">
        <f>IF(AZ66=3,G66,0)</f>
        <v>0</v>
      </c>
      <c r="BD66" s="145">
        <f>IF(AZ66=4,G66,0)</f>
        <v>0</v>
      </c>
      <c r="BE66" s="145">
        <f>IF(AZ66=5,G66,0)</f>
        <v>0</v>
      </c>
      <c r="CA66" s="174">
        <v>1</v>
      </c>
      <c r="CB66" s="174">
        <v>1</v>
      </c>
      <c r="CZ66" s="145">
        <v>3.0000000000000001E-3</v>
      </c>
    </row>
    <row r="67" spans="1:104">
      <c r="A67" s="168">
        <v>36</v>
      </c>
      <c r="B67" s="169" t="s">
        <v>180</v>
      </c>
      <c r="C67" s="170" t="s">
        <v>181</v>
      </c>
      <c r="D67" s="171" t="s">
        <v>141</v>
      </c>
      <c r="E67" s="172">
        <v>26</v>
      </c>
      <c r="F67" s="172"/>
      <c r="G67" s="173">
        <f>E67*F67</f>
        <v>0</v>
      </c>
      <c r="O67" s="167">
        <v>2</v>
      </c>
      <c r="AA67" s="145">
        <v>1</v>
      </c>
      <c r="AB67" s="145">
        <v>1</v>
      </c>
      <c r="AC67" s="145">
        <v>1</v>
      </c>
      <c r="AZ67" s="145">
        <v>1</v>
      </c>
      <c r="BA67" s="145">
        <f>IF(AZ67=1,G67,0)</f>
        <v>0</v>
      </c>
      <c r="BB67" s="145">
        <f>IF(AZ67=2,G67,0)</f>
        <v>0</v>
      </c>
      <c r="BC67" s="145">
        <f>IF(AZ67=3,G67,0)</f>
        <v>0</v>
      </c>
      <c r="BD67" s="145">
        <f>IF(AZ67=4,G67,0)</f>
        <v>0</v>
      </c>
      <c r="BE67" s="145">
        <f>IF(AZ67=5,G67,0)</f>
        <v>0</v>
      </c>
      <c r="CA67" s="174">
        <v>1</v>
      </c>
      <c r="CB67" s="174">
        <v>1</v>
      </c>
      <c r="CZ67" s="145">
        <v>0</v>
      </c>
    </row>
    <row r="68" spans="1:104">
      <c r="A68" s="168">
        <v>37</v>
      </c>
      <c r="B68" s="169" t="s">
        <v>182</v>
      </c>
      <c r="C68" s="170" t="s">
        <v>183</v>
      </c>
      <c r="D68" s="171" t="s">
        <v>118</v>
      </c>
      <c r="E68" s="172">
        <v>32</v>
      </c>
      <c r="F68" s="172"/>
      <c r="G68" s="173">
        <f>E68*F68</f>
        <v>0</v>
      </c>
      <c r="O68" s="167">
        <v>2</v>
      </c>
      <c r="AA68" s="145">
        <v>1</v>
      </c>
      <c r="AB68" s="145">
        <v>1</v>
      </c>
      <c r="AC68" s="145">
        <v>1</v>
      </c>
      <c r="AZ68" s="145">
        <v>1</v>
      </c>
      <c r="BA68" s="145">
        <f>IF(AZ68=1,G68,0)</f>
        <v>0</v>
      </c>
      <c r="BB68" s="145">
        <f>IF(AZ68=2,G68,0)</f>
        <v>0</v>
      </c>
      <c r="BC68" s="145">
        <f>IF(AZ68=3,G68,0)</f>
        <v>0</v>
      </c>
      <c r="BD68" s="145">
        <f>IF(AZ68=4,G68,0)</f>
        <v>0</v>
      </c>
      <c r="BE68" s="145">
        <f>IF(AZ68=5,G68,0)</f>
        <v>0</v>
      </c>
      <c r="CA68" s="174">
        <v>1</v>
      </c>
      <c r="CB68" s="174">
        <v>1</v>
      </c>
      <c r="CZ68" s="145">
        <v>0</v>
      </c>
    </row>
    <row r="69" spans="1:104">
      <c r="A69" s="175"/>
      <c r="B69" s="177"/>
      <c r="C69" s="221" t="s">
        <v>184</v>
      </c>
      <c r="D69" s="222"/>
      <c r="E69" s="178">
        <v>32</v>
      </c>
      <c r="F69" s="179"/>
      <c r="G69" s="180"/>
      <c r="M69" s="176" t="s">
        <v>184</v>
      </c>
      <c r="O69" s="167"/>
    </row>
    <row r="70" spans="1:104">
      <c r="A70" s="168">
        <v>38</v>
      </c>
      <c r="B70" s="169" t="s">
        <v>185</v>
      </c>
      <c r="C70" s="170" t="s">
        <v>186</v>
      </c>
      <c r="D70" s="171" t="s">
        <v>118</v>
      </c>
      <c r="E70" s="172">
        <v>8</v>
      </c>
      <c r="F70" s="172"/>
      <c r="G70" s="173">
        <f t="shared" ref="G70:G75" si="0">E70*F70</f>
        <v>0</v>
      </c>
      <c r="O70" s="167">
        <v>2</v>
      </c>
      <c r="AA70" s="145">
        <v>1</v>
      </c>
      <c r="AB70" s="145">
        <v>1</v>
      </c>
      <c r="AC70" s="145">
        <v>1</v>
      </c>
      <c r="AZ70" s="145">
        <v>1</v>
      </c>
      <c r="BA70" s="145">
        <f t="shared" ref="BA70:BA75" si="1">IF(AZ70=1,G70,0)</f>
        <v>0</v>
      </c>
      <c r="BB70" s="145">
        <f t="shared" ref="BB70:BB75" si="2">IF(AZ70=2,G70,0)</f>
        <v>0</v>
      </c>
      <c r="BC70" s="145">
        <f t="shared" ref="BC70:BC75" si="3">IF(AZ70=3,G70,0)</f>
        <v>0</v>
      </c>
      <c r="BD70" s="145">
        <f t="shared" ref="BD70:BD75" si="4">IF(AZ70=4,G70,0)</f>
        <v>0</v>
      </c>
      <c r="BE70" s="145">
        <f t="shared" ref="BE70:BE75" si="5">IF(AZ70=5,G70,0)</f>
        <v>0</v>
      </c>
      <c r="CA70" s="174">
        <v>1</v>
      </c>
      <c r="CB70" s="174">
        <v>1</v>
      </c>
      <c r="CZ70" s="145">
        <v>0.34100000000000003</v>
      </c>
    </row>
    <row r="71" spans="1:104">
      <c r="A71" s="168">
        <v>39</v>
      </c>
      <c r="B71" s="169" t="s">
        <v>187</v>
      </c>
      <c r="C71" s="170" t="s">
        <v>188</v>
      </c>
      <c r="D71" s="171" t="s">
        <v>118</v>
      </c>
      <c r="E71" s="172">
        <v>8</v>
      </c>
      <c r="F71" s="172"/>
      <c r="G71" s="173">
        <f t="shared" si="0"/>
        <v>0</v>
      </c>
      <c r="O71" s="167">
        <v>2</v>
      </c>
      <c r="AA71" s="145">
        <v>1</v>
      </c>
      <c r="AB71" s="145">
        <v>1</v>
      </c>
      <c r="AC71" s="145">
        <v>1</v>
      </c>
      <c r="AZ71" s="145">
        <v>1</v>
      </c>
      <c r="BA71" s="145">
        <f t="shared" si="1"/>
        <v>0</v>
      </c>
      <c r="BB71" s="145">
        <f t="shared" si="2"/>
        <v>0</v>
      </c>
      <c r="BC71" s="145">
        <f t="shared" si="3"/>
        <v>0</v>
      </c>
      <c r="BD71" s="145">
        <f t="shared" si="4"/>
        <v>0</v>
      </c>
      <c r="BE71" s="145">
        <f t="shared" si="5"/>
        <v>0</v>
      </c>
      <c r="CA71" s="174">
        <v>1</v>
      </c>
      <c r="CB71" s="174">
        <v>1</v>
      </c>
      <c r="CZ71" s="145">
        <v>8.9999999999999993E-3</v>
      </c>
    </row>
    <row r="72" spans="1:104">
      <c r="A72" s="168">
        <v>40</v>
      </c>
      <c r="B72" s="169" t="s">
        <v>189</v>
      </c>
      <c r="C72" s="170" t="s">
        <v>190</v>
      </c>
      <c r="D72" s="171" t="s">
        <v>118</v>
      </c>
      <c r="E72" s="172">
        <v>9</v>
      </c>
      <c r="F72" s="172"/>
      <c r="G72" s="173">
        <f t="shared" si="0"/>
        <v>0</v>
      </c>
      <c r="O72" s="167">
        <v>2</v>
      </c>
      <c r="AA72" s="145">
        <v>1</v>
      </c>
      <c r="AB72" s="145">
        <v>1</v>
      </c>
      <c r="AC72" s="145">
        <v>1</v>
      </c>
      <c r="AZ72" s="145">
        <v>1</v>
      </c>
      <c r="BA72" s="145">
        <f t="shared" si="1"/>
        <v>0</v>
      </c>
      <c r="BB72" s="145">
        <f t="shared" si="2"/>
        <v>0</v>
      </c>
      <c r="BC72" s="145">
        <f t="shared" si="3"/>
        <v>0</v>
      </c>
      <c r="BD72" s="145">
        <f t="shared" si="4"/>
        <v>0</v>
      </c>
      <c r="BE72" s="145">
        <f t="shared" si="5"/>
        <v>0</v>
      </c>
      <c r="CA72" s="174">
        <v>1</v>
      </c>
      <c r="CB72" s="174">
        <v>1</v>
      </c>
      <c r="CZ72" s="145">
        <v>0.43099999999999999</v>
      </c>
    </row>
    <row r="73" spans="1:104">
      <c r="A73" s="168">
        <v>41</v>
      </c>
      <c r="B73" s="169" t="s">
        <v>191</v>
      </c>
      <c r="C73" s="170" t="s">
        <v>192</v>
      </c>
      <c r="D73" s="171" t="s">
        <v>118</v>
      </c>
      <c r="E73" s="172">
        <v>21</v>
      </c>
      <c r="F73" s="172"/>
      <c r="G73" s="173">
        <f t="shared" si="0"/>
        <v>0</v>
      </c>
      <c r="O73" s="167">
        <v>2</v>
      </c>
      <c r="AA73" s="145">
        <v>1</v>
      </c>
      <c r="AB73" s="145">
        <v>1</v>
      </c>
      <c r="AC73" s="145">
        <v>1</v>
      </c>
      <c r="AZ73" s="145">
        <v>1</v>
      </c>
      <c r="BA73" s="145">
        <f t="shared" si="1"/>
        <v>0</v>
      </c>
      <c r="BB73" s="145">
        <f t="shared" si="2"/>
        <v>0</v>
      </c>
      <c r="BC73" s="145">
        <f t="shared" si="3"/>
        <v>0</v>
      </c>
      <c r="BD73" s="145">
        <f t="shared" si="4"/>
        <v>0</v>
      </c>
      <c r="BE73" s="145">
        <f t="shared" si="5"/>
        <v>0</v>
      </c>
      <c r="CA73" s="174">
        <v>1</v>
      </c>
      <c r="CB73" s="174">
        <v>1</v>
      </c>
      <c r="CZ73" s="145">
        <v>0.31508000000000003</v>
      </c>
    </row>
    <row r="74" spans="1:104">
      <c r="A74" s="168">
        <v>42</v>
      </c>
      <c r="B74" s="169" t="s">
        <v>193</v>
      </c>
      <c r="C74" s="170" t="s">
        <v>194</v>
      </c>
      <c r="D74" s="171" t="s">
        <v>76</v>
      </c>
      <c r="E74" s="172">
        <v>8</v>
      </c>
      <c r="F74" s="172"/>
      <c r="G74" s="173">
        <f t="shared" si="0"/>
        <v>0</v>
      </c>
      <c r="O74" s="167">
        <v>2</v>
      </c>
      <c r="AA74" s="145">
        <v>1</v>
      </c>
      <c r="AB74" s="145">
        <v>0</v>
      </c>
      <c r="AC74" s="145">
        <v>0</v>
      </c>
      <c r="AZ74" s="145">
        <v>1</v>
      </c>
      <c r="BA74" s="145">
        <f t="shared" si="1"/>
        <v>0</v>
      </c>
      <c r="BB74" s="145">
        <f t="shared" si="2"/>
        <v>0</v>
      </c>
      <c r="BC74" s="145">
        <f t="shared" si="3"/>
        <v>0</v>
      </c>
      <c r="BD74" s="145">
        <f t="shared" si="4"/>
        <v>0</v>
      </c>
      <c r="BE74" s="145">
        <f t="shared" si="5"/>
        <v>0</v>
      </c>
      <c r="CA74" s="174">
        <v>1</v>
      </c>
      <c r="CB74" s="174">
        <v>0</v>
      </c>
      <c r="CZ74" s="145">
        <v>0</v>
      </c>
    </row>
    <row r="75" spans="1:104">
      <c r="A75" s="168">
        <v>43</v>
      </c>
      <c r="B75" s="169" t="s">
        <v>195</v>
      </c>
      <c r="C75" s="170" t="s">
        <v>196</v>
      </c>
      <c r="D75" s="171" t="s">
        <v>118</v>
      </c>
      <c r="E75" s="172">
        <v>32</v>
      </c>
      <c r="F75" s="172"/>
      <c r="G75" s="173">
        <f t="shared" si="0"/>
        <v>0</v>
      </c>
      <c r="O75" s="167">
        <v>2</v>
      </c>
      <c r="AA75" s="145">
        <v>3</v>
      </c>
      <c r="AB75" s="145">
        <v>0</v>
      </c>
      <c r="AC75" s="145" t="s">
        <v>195</v>
      </c>
      <c r="AZ75" s="145">
        <v>1</v>
      </c>
      <c r="BA75" s="145">
        <f t="shared" si="1"/>
        <v>0</v>
      </c>
      <c r="BB75" s="145">
        <f t="shared" si="2"/>
        <v>0</v>
      </c>
      <c r="BC75" s="145">
        <f t="shared" si="3"/>
        <v>0</v>
      </c>
      <c r="BD75" s="145">
        <f t="shared" si="4"/>
        <v>0</v>
      </c>
      <c r="BE75" s="145">
        <f t="shared" si="5"/>
        <v>0</v>
      </c>
      <c r="CA75" s="174">
        <v>3</v>
      </c>
      <c r="CB75" s="174">
        <v>0</v>
      </c>
      <c r="CZ75" s="145">
        <v>1.66E-3</v>
      </c>
    </row>
    <row r="76" spans="1:104">
      <c r="A76" s="175"/>
      <c r="B76" s="177"/>
      <c r="C76" s="221" t="s">
        <v>184</v>
      </c>
      <c r="D76" s="222"/>
      <c r="E76" s="178">
        <v>32</v>
      </c>
      <c r="F76" s="179"/>
      <c r="G76" s="180"/>
      <c r="M76" s="176" t="s">
        <v>184</v>
      </c>
      <c r="O76" s="167"/>
    </row>
    <row r="77" spans="1:104">
      <c r="A77" s="168">
        <v>44</v>
      </c>
      <c r="B77" s="169" t="s">
        <v>197</v>
      </c>
      <c r="C77" s="170" t="s">
        <v>198</v>
      </c>
      <c r="D77" s="171" t="s">
        <v>118</v>
      </c>
      <c r="E77" s="172">
        <v>45</v>
      </c>
      <c r="F77" s="172"/>
      <c r="G77" s="173">
        <f>E77*F77</f>
        <v>0</v>
      </c>
      <c r="O77" s="167">
        <v>2</v>
      </c>
      <c r="AA77" s="145">
        <v>3</v>
      </c>
      <c r="AB77" s="145">
        <v>1</v>
      </c>
      <c r="AC77" s="145">
        <v>59213110</v>
      </c>
      <c r="AZ77" s="145">
        <v>1</v>
      </c>
      <c r="BA77" s="145">
        <f>IF(AZ77=1,G77,0)</f>
        <v>0</v>
      </c>
      <c r="BB77" s="145">
        <f>IF(AZ77=2,G77,0)</f>
        <v>0</v>
      </c>
      <c r="BC77" s="145">
        <f>IF(AZ77=3,G77,0)</f>
        <v>0</v>
      </c>
      <c r="BD77" s="145">
        <f>IF(AZ77=4,G77,0)</f>
        <v>0</v>
      </c>
      <c r="BE77" s="145">
        <f>IF(AZ77=5,G77,0)</f>
        <v>0</v>
      </c>
      <c r="CA77" s="174">
        <v>3</v>
      </c>
      <c r="CB77" s="174">
        <v>1</v>
      </c>
      <c r="CZ77" s="145">
        <v>4.4999999999999998E-2</v>
      </c>
    </row>
    <row r="78" spans="1:104">
      <c r="A78" s="168">
        <v>45</v>
      </c>
      <c r="B78" s="169" t="s">
        <v>199</v>
      </c>
      <c r="C78" s="170" t="s">
        <v>200</v>
      </c>
      <c r="D78" s="171" t="s">
        <v>118</v>
      </c>
      <c r="E78" s="172">
        <v>90</v>
      </c>
      <c r="F78" s="172"/>
      <c r="G78" s="173">
        <f>E78*F78</f>
        <v>0</v>
      </c>
      <c r="O78" s="167">
        <v>2</v>
      </c>
      <c r="AA78" s="145">
        <v>3</v>
      </c>
      <c r="AB78" s="145">
        <v>1</v>
      </c>
      <c r="AC78" s="145">
        <v>59213235</v>
      </c>
      <c r="AZ78" s="145">
        <v>1</v>
      </c>
      <c r="BA78" s="145">
        <f>IF(AZ78=1,G78,0)</f>
        <v>0</v>
      </c>
      <c r="BB78" s="145">
        <f>IF(AZ78=2,G78,0)</f>
        <v>0</v>
      </c>
      <c r="BC78" s="145">
        <f>IF(AZ78=3,G78,0)</f>
        <v>0</v>
      </c>
      <c r="BD78" s="145">
        <f>IF(AZ78=4,G78,0)</f>
        <v>0</v>
      </c>
      <c r="BE78" s="145">
        <f>IF(AZ78=5,G78,0)</f>
        <v>0</v>
      </c>
      <c r="CA78" s="174">
        <v>3</v>
      </c>
      <c r="CB78" s="174">
        <v>1</v>
      </c>
      <c r="CZ78" s="145">
        <v>7.0000000000000001E-3</v>
      </c>
    </row>
    <row r="79" spans="1:104">
      <c r="A79" s="168">
        <v>46</v>
      </c>
      <c r="B79" s="169" t="s">
        <v>201</v>
      </c>
      <c r="C79" s="170" t="s">
        <v>202</v>
      </c>
      <c r="D79" s="171" t="s">
        <v>76</v>
      </c>
      <c r="E79" s="172">
        <v>13</v>
      </c>
      <c r="F79" s="172"/>
      <c r="G79" s="173">
        <f>E79*F79</f>
        <v>0</v>
      </c>
      <c r="O79" s="167">
        <v>2</v>
      </c>
      <c r="AA79" s="145">
        <v>3</v>
      </c>
      <c r="AB79" s="145">
        <v>1</v>
      </c>
      <c r="AC79" s="145" t="s">
        <v>201</v>
      </c>
      <c r="AZ79" s="145">
        <v>1</v>
      </c>
      <c r="BA79" s="145">
        <f>IF(AZ79=1,G79,0)</f>
        <v>0</v>
      </c>
      <c r="BB79" s="145">
        <f>IF(AZ79=2,G79,0)</f>
        <v>0</v>
      </c>
      <c r="BC79" s="145">
        <f>IF(AZ79=3,G79,0)</f>
        <v>0</v>
      </c>
      <c r="BD79" s="145">
        <f>IF(AZ79=4,G79,0)</f>
        <v>0</v>
      </c>
      <c r="BE79" s="145">
        <f>IF(AZ79=5,G79,0)</f>
        <v>0</v>
      </c>
      <c r="CA79" s="174">
        <v>3</v>
      </c>
      <c r="CB79" s="174">
        <v>1</v>
      </c>
      <c r="CZ79" s="145">
        <v>8.2000000000000007E-3</v>
      </c>
    </row>
    <row r="80" spans="1:104">
      <c r="A80" s="175"/>
      <c r="B80" s="177"/>
      <c r="C80" s="221" t="s">
        <v>203</v>
      </c>
      <c r="D80" s="222"/>
      <c r="E80" s="178">
        <v>13</v>
      </c>
      <c r="F80" s="179"/>
      <c r="G80" s="180"/>
      <c r="M80" s="176" t="s">
        <v>203</v>
      </c>
      <c r="O80" s="167"/>
    </row>
    <row r="81" spans="1:104">
      <c r="A81" s="168">
        <v>47</v>
      </c>
      <c r="B81" s="169" t="s">
        <v>204</v>
      </c>
      <c r="C81" s="170" t="s">
        <v>205</v>
      </c>
      <c r="D81" s="171" t="s">
        <v>76</v>
      </c>
      <c r="E81" s="172">
        <v>8</v>
      </c>
      <c r="F81" s="172"/>
      <c r="G81" s="173">
        <f t="shared" ref="G81:G86" si="6">E81*F81</f>
        <v>0</v>
      </c>
      <c r="O81" s="167">
        <v>2</v>
      </c>
      <c r="AA81" s="145">
        <v>3</v>
      </c>
      <c r="AB81" s="145">
        <v>1</v>
      </c>
      <c r="AC81" s="145" t="s">
        <v>204</v>
      </c>
      <c r="AZ81" s="145">
        <v>1</v>
      </c>
      <c r="BA81" s="145">
        <f t="shared" ref="BA81:BA86" si="7">IF(AZ81=1,G81,0)</f>
        <v>0</v>
      </c>
      <c r="BB81" s="145">
        <f t="shared" ref="BB81:BB86" si="8">IF(AZ81=2,G81,0)</f>
        <v>0</v>
      </c>
      <c r="BC81" s="145">
        <f t="shared" ref="BC81:BC86" si="9">IF(AZ81=3,G81,0)</f>
        <v>0</v>
      </c>
      <c r="BD81" s="145">
        <f t="shared" ref="BD81:BD86" si="10">IF(AZ81=4,G81,0)</f>
        <v>0</v>
      </c>
      <c r="BE81" s="145">
        <f t="shared" ref="BE81:BE86" si="11">IF(AZ81=5,G81,0)</f>
        <v>0</v>
      </c>
      <c r="CA81" s="174">
        <v>3</v>
      </c>
      <c r="CB81" s="174">
        <v>1</v>
      </c>
      <c r="CZ81" s="145">
        <v>4.6999999999999999E-4</v>
      </c>
    </row>
    <row r="82" spans="1:104">
      <c r="A82" s="168">
        <v>48</v>
      </c>
      <c r="B82" s="169" t="s">
        <v>206</v>
      </c>
      <c r="C82" s="170" t="s">
        <v>207</v>
      </c>
      <c r="D82" s="171" t="s">
        <v>76</v>
      </c>
      <c r="E82" s="172">
        <v>8</v>
      </c>
      <c r="F82" s="172"/>
      <c r="G82" s="173">
        <f t="shared" si="6"/>
        <v>0</v>
      </c>
      <c r="O82" s="167">
        <v>2</v>
      </c>
      <c r="AA82" s="145">
        <v>3</v>
      </c>
      <c r="AB82" s="145">
        <v>1</v>
      </c>
      <c r="AC82" s="145" t="s">
        <v>206</v>
      </c>
      <c r="AZ82" s="145">
        <v>1</v>
      </c>
      <c r="BA82" s="145">
        <f t="shared" si="7"/>
        <v>0</v>
      </c>
      <c r="BB82" s="145">
        <f t="shared" si="8"/>
        <v>0</v>
      </c>
      <c r="BC82" s="145">
        <f t="shared" si="9"/>
        <v>0</v>
      </c>
      <c r="BD82" s="145">
        <f t="shared" si="10"/>
        <v>0</v>
      </c>
      <c r="BE82" s="145">
        <f t="shared" si="11"/>
        <v>0</v>
      </c>
      <c r="CA82" s="174">
        <v>3</v>
      </c>
      <c r="CB82" s="174">
        <v>1</v>
      </c>
      <c r="CZ82" s="145">
        <v>7.2999999999999995E-2</v>
      </c>
    </row>
    <row r="83" spans="1:104">
      <c r="A83" s="168">
        <v>49</v>
      </c>
      <c r="B83" s="169" t="s">
        <v>208</v>
      </c>
      <c r="C83" s="170" t="s">
        <v>209</v>
      </c>
      <c r="D83" s="171" t="s">
        <v>76</v>
      </c>
      <c r="E83" s="172">
        <v>8</v>
      </c>
      <c r="F83" s="172"/>
      <c r="G83" s="173">
        <f t="shared" si="6"/>
        <v>0</v>
      </c>
      <c r="O83" s="167">
        <v>2</v>
      </c>
      <c r="AA83" s="145">
        <v>3</v>
      </c>
      <c r="AB83" s="145">
        <v>1</v>
      </c>
      <c r="AC83" s="145" t="s">
        <v>208</v>
      </c>
      <c r="AZ83" s="145">
        <v>1</v>
      </c>
      <c r="BA83" s="145">
        <f t="shared" si="7"/>
        <v>0</v>
      </c>
      <c r="BB83" s="145">
        <f t="shared" si="8"/>
        <v>0</v>
      </c>
      <c r="BC83" s="145">
        <f t="shared" si="9"/>
        <v>0</v>
      </c>
      <c r="BD83" s="145">
        <f t="shared" si="10"/>
        <v>0</v>
      </c>
      <c r="BE83" s="145">
        <f t="shared" si="11"/>
        <v>0</v>
      </c>
      <c r="CA83" s="174">
        <v>3</v>
      </c>
      <c r="CB83" s="174">
        <v>1</v>
      </c>
      <c r="CZ83" s="145">
        <v>0.16500000000000001</v>
      </c>
    </row>
    <row r="84" spans="1:104">
      <c r="A84" s="168">
        <v>50</v>
      </c>
      <c r="B84" s="169" t="s">
        <v>210</v>
      </c>
      <c r="C84" s="170" t="s">
        <v>211</v>
      </c>
      <c r="D84" s="171" t="s">
        <v>76</v>
      </c>
      <c r="E84" s="172">
        <v>8</v>
      </c>
      <c r="F84" s="172"/>
      <c r="G84" s="173">
        <f t="shared" si="6"/>
        <v>0</v>
      </c>
      <c r="O84" s="167">
        <v>2</v>
      </c>
      <c r="AA84" s="145">
        <v>3</v>
      </c>
      <c r="AB84" s="145">
        <v>1</v>
      </c>
      <c r="AC84" s="145" t="s">
        <v>210</v>
      </c>
      <c r="AZ84" s="145">
        <v>1</v>
      </c>
      <c r="BA84" s="145">
        <f t="shared" si="7"/>
        <v>0</v>
      </c>
      <c r="BB84" s="145">
        <f t="shared" si="8"/>
        <v>0</v>
      </c>
      <c r="BC84" s="145">
        <f t="shared" si="9"/>
        <v>0</v>
      </c>
      <c r="BD84" s="145">
        <f t="shared" si="10"/>
        <v>0</v>
      </c>
      <c r="BE84" s="145">
        <f t="shared" si="11"/>
        <v>0</v>
      </c>
      <c r="CA84" s="174">
        <v>3</v>
      </c>
      <c r="CB84" s="174">
        <v>1</v>
      </c>
      <c r="CZ84" s="145">
        <v>0.153</v>
      </c>
    </row>
    <row r="85" spans="1:104">
      <c r="A85" s="168">
        <v>51</v>
      </c>
      <c r="B85" s="169" t="s">
        <v>212</v>
      </c>
      <c r="C85" s="170" t="s">
        <v>213</v>
      </c>
      <c r="D85" s="171" t="s">
        <v>76</v>
      </c>
      <c r="E85" s="172">
        <v>8</v>
      </c>
      <c r="F85" s="172"/>
      <c r="G85" s="173">
        <f t="shared" si="6"/>
        <v>0</v>
      </c>
      <c r="O85" s="167">
        <v>2</v>
      </c>
      <c r="AA85" s="145">
        <v>3</v>
      </c>
      <c r="AB85" s="145">
        <v>1</v>
      </c>
      <c r="AC85" s="145" t="s">
        <v>212</v>
      </c>
      <c r="AZ85" s="145">
        <v>1</v>
      </c>
      <c r="BA85" s="145">
        <f t="shared" si="7"/>
        <v>0</v>
      </c>
      <c r="BB85" s="145">
        <f t="shared" si="8"/>
        <v>0</v>
      </c>
      <c r="BC85" s="145">
        <f t="shared" si="9"/>
        <v>0</v>
      </c>
      <c r="BD85" s="145">
        <f t="shared" si="10"/>
        <v>0</v>
      </c>
      <c r="BE85" s="145">
        <f t="shared" si="11"/>
        <v>0</v>
      </c>
      <c r="CA85" s="174">
        <v>3</v>
      </c>
      <c r="CB85" s="174">
        <v>1</v>
      </c>
      <c r="CZ85" s="145">
        <v>0.16</v>
      </c>
    </row>
    <row r="86" spans="1:104">
      <c r="A86" s="168">
        <v>52</v>
      </c>
      <c r="B86" s="169" t="s">
        <v>214</v>
      </c>
      <c r="C86" s="170" t="s">
        <v>215</v>
      </c>
      <c r="D86" s="171" t="s">
        <v>123</v>
      </c>
      <c r="E86" s="172">
        <v>60.000976000000001</v>
      </c>
      <c r="F86" s="172"/>
      <c r="G86" s="173">
        <f t="shared" si="6"/>
        <v>0</v>
      </c>
      <c r="O86" s="167">
        <v>2</v>
      </c>
      <c r="AA86" s="145">
        <v>7</v>
      </c>
      <c r="AB86" s="145">
        <v>1</v>
      </c>
      <c r="AC86" s="145">
        <v>2</v>
      </c>
      <c r="AZ86" s="145">
        <v>1</v>
      </c>
      <c r="BA86" s="145">
        <f t="shared" si="7"/>
        <v>0</v>
      </c>
      <c r="BB86" s="145">
        <f t="shared" si="8"/>
        <v>0</v>
      </c>
      <c r="BC86" s="145">
        <f t="shared" si="9"/>
        <v>0</v>
      </c>
      <c r="BD86" s="145">
        <f t="shared" si="10"/>
        <v>0</v>
      </c>
      <c r="BE86" s="145">
        <f t="shared" si="11"/>
        <v>0</v>
      </c>
      <c r="CA86" s="174">
        <v>7</v>
      </c>
      <c r="CB86" s="174">
        <v>1</v>
      </c>
      <c r="CZ86" s="145">
        <v>0</v>
      </c>
    </row>
    <row r="87" spans="1:104">
      <c r="A87" s="181"/>
      <c r="B87" s="182" t="s">
        <v>77</v>
      </c>
      <c r="C87" s="183" t="str">
        <f>CONCATENATE(B60," ",C60)</f>
        <v>8 Trubní vedení</v>
      </c>
      <c r="D87" s="184"/>
      <c r="E87" s="185"/>
      <c r="F87" s="186"/>
      <c r="G87" s="187">
        <f>SUM(G60:G86)</f>
        <v>0</v>
      </c>
      <c r="O87" s="167">
        <v>4</v>
      </c>
      <c r="BA87" s="188">
        <f>SUM(BA60:BA86)</f>
        <v>0</v>
      </c>
      <c r="BB87" s="188">
        <f>SUM(BB60:BB86)</f>
        <v>0</v>
      </c>
      <c r="BC87" s="188">
        <f>SUM(BC60:BC86)</f>
        <v>0</v>
      </c>
      <c r="BD87" s="188">
        <f>SUM(BD60:BD86)</f>
        <v>0</v>
      </c>
      <c r="BE87" s="188">
        <f>SUM(BE60:BE86)</f>
        <v>0</v>
      </c>
    </row>
    <row r="88" spans="1:104">
      <c r="A88" s="160" t="s">
        <v>73</v>
      </c>
      <c r="B88" s="161" t="s">
        <v>216</v>
      </c>
      <c r="C88" s="162" t="s">
        <v>217</v>
      </c>
      <c r="D88" s="163"/>
      <c r="E88" s="164"/>
      <c r="F88" s="164"/>
      <c r="G88" s="165"/>
      <c r="H88" s="166"/>
      <c r="I88" s="166"/>
      <c r="O88" s="167">
        <v>1</v>
      </c>
    </row>
    <row r="89" spans="1:104">
      <c r="A89" s="168">
        <v>53</v>
      </c>
      <c r="B89" s="169" t="s">
        <v>218</v>
      </c>
      <c r="C89" s="170" t="s">
        <v>219</v>
      </c>
      <c r="D89" s="171" t="s">
        <v>103</v>
      </c>
      <c r="E89" s="172">
        <v>689</v>
      </c>
      <c r="F89" s="172"/>
      <c r="G89" s="173">
        <f>E89*F89</f>
        <v>0</v>
      </c>
      <c r="O89" s="167">
        <v>2</v>
      </c>
      <c r="AA89" s="145">
        <v>1</v>
      </c>
      <c r="AB89" s="145">
        <v>1</v>
      </c>
      <c r="AC89" s="145">
        <v>1</v>
      </c>
      <c r="AZ89" s="145">
        <v>1</v>
      </c>
      <c r="BA89" s="145">
        <f>IF(AZ89=1,G89,0)</f>
        <v>0</v>
      </c>
      <c r="BB89" s="145">
        <f>IF(AZ89=2,G89,0)</f>
        <v>0</v>
      </c>
      <c r="BC89" s="145">
        <f>IF(AZ89=3,G89,0)</f>
        <v>0</v>
      </c>
      <c r="BD89" s="145">
        <f>IF(AZ89=4,G89,0)</f>
        <v>0</v>
      </c>
      <c r="BE89" s="145">
        <f>IF(AZ89=5,G89,0)</f>
        <v>0</v>
      </c>
      <c r="CA89" s="174">
        <v>1</v>
      </c>
      <c r="CB89" s="174">
        <v>1</v>
      </c>
      <c r="CZ89" s="145">
        <v>0</v>
      </c>
    </row>
    <row r="90" spans="1:104">
      <c r="A90" s="175"/>
      <c r="B90" s="177"/>
      <c r="C90" s="221" t="s">
        <v>220</v>
      </c>
      <c r="D90" s="222"/>
      <c r="E90" s="178">
        <v>689</v>
      </c>
      <c r="F90" s="179"/>
      <c r="G90" s="180"/>
      <c r="M90" s="176" t="s">
        <v>220</v>
      </c>
      <c r="O90" s="167"/>
    </row>
    <row r="91" spans="1:104">
      <c r="A91" s="168">
        <v>54</v>
      </c>
      <c r="B91" s="169" t="s">
        <v>221</v>
      </c>
      <c r="C91" s="170" t="s">
        <v>222</v>
      </c>
      <c r="D91" s="171" t="s">
        <v>103</v>
      </c>
      <c r="E91" s="172">
        <v>689</v>
      </c>
      <c r="F91" s="172"/>
      <c r="G91" s="173">
        <f>E91*F91</f>
        <v>0</v>
      </c>
      <c r="O91" s="167">
        <v>2</v>
      </c>
      <c r="AA91" s="145">
        <v>1</v>
      </c>
      <c r="AB91" s="145">
        <v>1</v>
      </c>
      <c r="AC91" s="145">
        <v>1</v>
      </c>
      <c r="AZ91" s="145">
        <v>1</v>
      </c>
      <c r="BA91" s="145">
        <f>IF(AZ91=1,G91,0)</f>
        <v>0</v>
      </c>
      <c r="BB91" s="145">
        <f>IF(AZ91=2,G91,0)</f>
        <v>0</v>
      </c>
      <c r="BC91" s="145">
        <f>IF(AZ91=3,G91,0)</f>
        <v>0</v>
      </c>
      <c r="BD91" s="145">
        <f>IF(AZ91=4,G91,0)</f>
        <v>0</v>
      </c>
      <c r="BE91" s="145">
        <f>IF(AZ91=5,G91,0)</f>
        <v>0</v>
      </c>
      <c r="CA91" s="174">
        <v>1</v>
      </c>
      <c r="CB91" s="174">
        <v>1</v>
      </c>
      <c r="CZ91" s="145">
        <v>0</v>
      </c>
    </row>
    <row r="92" spans="1:104">
      <c r="A92" s="168">
        <v>55</v>
      </c>
      <c r="B92" s="169" t="s">
        <v>223</v>
      </c>
      <c r="C92" s="170" t="s">
        <v>224</v>
      </c>
      <c r="D92" s="171" t="s">
        <v>103</v>
      </c>
      <c r="E92" s="172">
        <v>790</v>
      </c>
      <c r="F92" s="172"/>
      <c r="G92" s="173">
        <f>E92*F92</f>
        <v>0</v>
      </c>
      <c r="O92" s="167">
        <v>2</v>
      </c>
      <c r="AA92" s="145">
        <v>1</v>
      </c>
      <c r="AB92" s="145">
        <v>1</v>
      </c>
      <c r="AC92" s="145">
        <v>1</v>
      </c>
      <c r="AZ92" s="145">
        <v>1</v>
      </c>
      <c r="BA92" s="145">
        <f>IF(AZ92=1,G92,0)</f>
        <v>0</v>
      </c>
      <c r="BB92" s="145">
        <f>IF(AZ92=2,G92,0)</f>
        <v>0</v>
      </c>
      <c r="BC92" s="145">
        <f>IF(AZ92=3,G92,0)</f>
        <v>0</v>
      </c>
      <c r="BD92" s="145">
        <f>IF(AZ92=4,G92,0)</f>
        <v>0</v>
      </c>
      <c r="BE92" s="145">
        <f>IF(AZ92=5,G92,0)</f>
        <v>0</v>
      </c>
      <c r="CA92" s="174">
        <v>1</v>
      </c>
      <c r="CB92" s="174">
        <v>1</v>
      </c>
      <c r="CZ92" s="145">
        <v>0</v>
      </c>
    </row>
    <row r="93" spans="1:104">
      <c r="A93" s="168">
        <v>56</v>
      </c>
      <c r="B93" s="169" t="s">
        <v>225</v>
      </c>
      <c r="C93" s="170" t="s">
        <v>226</v>
      </c>
      <c r="D93" s="171" t="s">
        <v>103</v>
      </c>
      <c r="E93" s="172">
        <v>689</v>
      </c>
      <c r="F93" s="172"/>
      <c r="G93" s="173">
        <f>E93*F93</f>
        <v>0</v>
      </c>
      <c r="O93" s="167">
        <v>2</v>
      </c>
      <c r="AA93" s="145">
        <v>1</v>
      </c>
      <c r="AB93" s="145">
        <v>1</v>
      </c>
      <c r="AC93" s="145">
        <v>1</v>
      </c>
      <c r="AZ93" s="145">
        <v>1</v>
      </c>
      <c r="BA93" s="145">
        <f>IF(AZ93=1,G93,0)</f>
        <v>0</v>
      </c>
      <c r="BB93" s="145">
        <f>IF(AZ93=2,G93,0)</f>
        <v>0</v>
      </c>
      <c r="BC93" s="145">
        <f>IF(AZ93=3,G93,0)</f>
        <v>0</v>
      </c>
      <c r="BD93" s="145">
        <f>IF(AZ93=4,G93,0)</f>
        <v>0</v>
      </c>
      <c r="BE93" s="145">
        <f>IF(AZ93=5,G93,0)</f>
        <v>0</v>
      </c>
      <c r="CA93" s="174">
        <v>1</v>
      </c>
      <c r="CB93" s="174">
        <v>1</v>
      </c>
      <c r="CZ93" s="145">
        <v>0</v>
      </c>
    </row>
    <row r="94" spans="1:104" ht="22.5">
      <c r="A94" s="168">
        <v>57</v>
      </c>
      <c r="B94" s="169" t="s">
        <v>227</v>
      </c>
      <c r="C94" s="170" t="s">
        <v>228</v>
      </c>
      <c r="D94" s="171" t="s">
        <v>103</v>
      </c>
      <c r="E94" s="172">
        <v>251</v>
      </c>
      <c r="F94" s="172"/>
      <c r="G94" s="173">
        <f>E94*F94</f>
        <v>0</v>
      </c>
      <c r="O94" s="167">
        <v>2</v>
      </c>
      <c r="AA94" s="145">
        <v>1</v>
      </c>
      <c r="AB94" s="145">
        <v>1</v>
      </c>
      <c r="AC94" s="145">
        <v>1</v>
      </c>
      <c r="AZ94" s="145">
        <v>1</v>
      </c>
      <c r="BA94" s="145">
        <f>IF(AZ94=1,G94,0)</f>
        <v>0</v>
      </c>
      <c r="BB94" s="145">
        <f>IF(AZ94=2,G94,0)</f>
        <v>0</v>
      </c>
      <c r="BC94" s="145">
        <f>IF(AZ94=3,G94,0)</f>
        <v>0</v>
      </c>
      <c r="BD94" s="145">
        <f>IF(AZ94=4,G94,0)</f>
        <v>0</v>
      </c>
      <c r="BE94" s="145">
        <f>IF(AZ94=5,G94,0)</f>
        <v>0</v>
      </c>
      <c r="CA94" s="174">
        <v>1</v>
      </c>
      <c r="CB94" s="174">
        <v>1</v>
      </c>
      <c r="CZ94" s="145">
        <v>0</v>
      </c>
    </row>
    <row r="95" spans="1:104">
      <c r="A95" s="175"/>
      <c r="B95" s="177"/>
      <c r="C95" s="221" t="s">
        <v>229</v>
      </c>
      <c r="D95" s="222"/>
      <c r="E95" s="178">
        <v>251</v>
      </c>
      <c r="F95" s="179"/>
      <c r="G95" s="180"/>
      <c r="M95" s="176" t="s">
        <v>229</v>
      </c>
      <c r="O95" s="167"/>
    </row>
    <row r="96" spans="1:104">
      <c r="A96" s="168">
        <v>58</v>
      </c>
      <c r="B96" s="169" t="s">
        <v>230</v>
      </c>
      <c r="C96" s="170" t="s">
        <v>231</v>
      </c>
      <c r="D96" s="171" t="s">
        <v>103</v>
      </c>
      <c r="E96" s="172">
        <v>790</v>
      </c>
      <c r="F96" s="172"/>
      <c r="G96" s="173">
        <f t="shared" ref="G96:G101" si="12">E96*F96</f>
        <v>0</v>
      </c>
      <c r="O96" s="167">
        <v>2</v>
      </c>
      <c r="AA96" s="145">
        <v>1</v>
      </c>
      <c r="AB96" s="145">
        <v>1</v>
      </c>
      <c r="AC96" s="145">
        <v>1</v>
      </c>
      <c r="AZ96" s="145">
        <v>1</v>
      </c>
      <c r="BA96" s="145">
        <f t="shared" ref="BA96:BA101" si="13">IF(AZ96=1,G96,0)</f>
        <v>0</v>
      </c>
      <c r="BB96" s="145">
        <f t="shared" ref="BB96:BB101" si="14">IF(AZ96=2,G96,0)</f>
        <v>0</v>
      </c>
      <c r="BC96" s="145">
        <f t="shared" ref="BC96:BC101" si="15">IF(AZ96=3,G96,0)</f>
        <v>0</v>
      </c>
      <c r="BD96" s="145">
        <f t="shared" ref="BD96:BD101" si="16">IF(AZ96=4,G96,0)</f>
        <v>0</v>
      </c>
      <c r="BE96" s="145">
        <f t="shared" ref="BE96:BE101" si="17">IF(AZ96=5,G96,0)</f>
        <v>0</v>
      </c>
      <c r="CA96" s="174">
        <v>1</v>
      </c>
      <c r="CB96" s="174">
        <v>1</v>
      </c>
      <c r="CZ96" s="145">
        <v>0</v>
      </c>
    </row>
    <row r="97" spans="1:104">
      <c r="A97" s="168">
        <v>59</v>
      </c>
      <c r="B97" s="169" t="s">
        <v>232</v>
      </c>
      <c r="C97" s="170" t="s">
        <v>233</v>
      </c>
      <c r="D97" s="171" t="s">
        <v>141</v>
      </c>
      <c r="E97" s="172">
        <v>275</v>
      </c>
      <c r="F97" s="172"/>
      <c r="G97" s="173">
        <f t="shared" si="12"/>
        <v>0</v>
      </c>
      <c r="O97" s="167">
        <v>2</v>
      </c>
      <c r="AA97" s="145">
        <v>1</v>
      </c>
      <c r="AB97" s="145">
        <v>1</v>
      </c>
      <c r="AC97" s="145">
        <v>1</v>
      </c>
      <c r="AZ97" s="145">
        <v>1</v>
      </c>
      <c r="BA97" s="145">
        <f t="shared" si="13"/>
        <v>0</v>
      </c>
      <c r="BB97" s="145">
        <f t="shared" si="14"/>
        <v>0</v>
      </c>
      <c r="BC97" s="145">
        <f t="shared" si="15"/>
        <v>0</v>
      </c>
      <c r="BD97" s="145">
        <f t="shared" si="16"/>
        <v>0</v>
      </c>
      <c r="BE97" s="145">
        <f t="shared" si="17"/>
        <v>0</v>
      </c>
      <c r="CA97" s="174">
        <v>1</v>
      </c>
      <c r="CB97" s="174">
        <v>1</v>
      </c>
      <c r="CZ97" s="145">
        <v>0</v>
      </c>
    </row>
    <row r="98" spans="1:104">
      <c r="A98" s="168">
        <v>60</v>
      </c>
      <c r="B98" s="169" t="s">
        <v>234</v>
      </c>
      <c r="C98" s="170" t="s">
        <v>235</v>
      </c>
      <c r="D98" s="171" t="s">
        <v>118</v>
      </c>
      <c r="E98" s="172">
        <v>8</v>
      </c>
      <c r="F98" s="172"/>
      <c r="G98" s="173">
        <f t="shared" si="12"/>
        <v>0</v>
      </c>
      <c r="O98" s="167">
        <v>2</v>
      </c>
      <c r="AA98" s="145">
        <v>1</v>
      </c>
      <c r="AB98" s="145">
        <v>1</v>
      </c>
      <c r="AC98" s="145">
        <v>1</v>
      </c>
      <c r="AZ98" s="145">
        <v>1</v>
      </c>
      <c r="BA98" s="145">
        <f t="shared" si="13"/>
        <v>0</v>
      </c>
      <c r="BB98" s="145">
        <f t="shared" si="14"/>
        <v>0</v>
      </c>
      <c r="BC98" s="145">
        <f t="shared" si="15"/>
        <v>0</v>
      </c>
      <c r="BD98" s="145">
        <f t="shared" si="16"/>
        <v>0</v>
      </c>
      <c r="BE98" s="145">
        <f t="shared" si="17"/>
        <v>0</v>
      </c>
      <c r="CA98" s="174">
        <v>1</v>
      </c>
      <c r="CB98" s="174">
        <v>1</v>
      </c>
      <c r="CZ98" s="145">
        <v>0</v>
      </c>
    </row>
    <row r="99" spans="1:104">
      <c r="A99" s="168">
        <v>61</v>
      </c>
      <c r="B99" s="169" t="s">
        <v>236</v>
      </c>
      <c r="C99" s="170" t="s">
        <v>237</v>
      </c>
      <c r="D99" s="171" t="s">
        <v>141</v>
      </c>
      <c r="E99" s="172">
        <v>6</v>
      </c>
      <c r="F99" s="172"/>
      <c r="G99" s="173">
        <f t="shared" si="12"/>
        <v>0</v>
      </c>
      <c r="O99" s="167">
        <v>2</v>
      </c>
      <c r="AA99" s="145">
        <v>1</v>
      </c>
      <c r="AB99" s="145">
        <v>1</v>
      </c>
      <c r="AC99" s="145">
        <v>1</v>
      </c>
      <c r="AZ99" s="145">
        <v>1</v>
      </c>
      <c r="BA99" s="145">
        <f t="shared" si="13"/>
        <v>0</v>
      </c>
      <c r="BB99" s="145">
        <f t="shared" si="14"/>
        <v>0</v>
      </c>
      <c r="BC99" s="145">
        <f t="shared" si="15"/>
        <v>0</v>
      </c>
      <c r="BD99" s="145">
        <f t="shared" si="16"/>
        <v>0</v>
      </c>
      <c r="BE99" s="145">
        <f t="shared" si="17"/>
        <v>0</v>
      </c>
      <c r="CA99" s="174">
        <v>1</v>
      </c>
      <c r="CB99" s="174">
        <v>1</v>
      </c>
      <c r="CZ99" s="145">
        <v>0</v>
      </c>
    </row>
    <row r="100" spans="1:104">
      <c r="A100" s="168">
        <v>62</v>
      </c>
      <c r="B100" s="169" t="s">
        <v>238</v>
      </c>
      <c r="C100" s="170" t="s">
        <v>239</v>
      </c>
      <c r="D100" s="171" t="s">
        <v>141</v>
      </c>
      <c r="E100" s="172">
        <v>6</v>
      </c>
      <c r="F100" s="172"/>
      <c r="G100" s="173">
        <f t="shared" si="12"/>
        <v>0</v>
      </c>
      <c r="O100" s="167">
        <v>2</v>
      </c>
      <c r="AA100" s="145">
        <v>1</v>
      </c>
      <c r="AB100" s="145">
        <v>1</v>
      </c>
      <c r="AC100" s="145">
        <v>1</v>
      </c>
      <c r="AZ100" s="145">
        <v>1</v>
      </c>
      <c r="BA100" s="145">
        <f t="shared" si="13"/>
        <v>0</v>
      </c>
      <c r="BB100" s="145">
        <f t="shared" si="14"/>
        <v>0</v>
      </c>
      <c r="BC100" s="145">
        <f t="shared" si="15"/>
        <v>0</v>
      </c>
      <c r="BD100" s="145">
        <f t="shared" si="16"/>
        <v>0</v>
      </c>
      <c r="BE100" s="145">
        <f t="shared" si="17"/>
        <v>0</v>
      </c>
      <c r="CA100" s="174">
        <v>1</v>
      </c>
      <c r="CB100" s="174">
        <v>1</v>
      </c>
      <c r="CZ100" s="145">
        <v>0</v>
      </c>
    </row>
    <row r="101" spans="1:104">
      <c r="A101" s="168">
        <v>63</v>
      </c>
      <c r="B101" s="169" t="s">
        <v>240</v>
      </c>
      <c r="C101" s="170" t="s">
        <v>241</v>
      </c>
      <c r="D101" s="171" t="s">
        <v>85</v>
      </c>
      <c r="E101" s="172">
        <v>23.5</v>
      </c>
      <c r="F101" s="172"/>
      <c r="G101" s="173">
        <f t="shared" si="12"/>
        <v>0</v>
      </c>
      <c r="O101" s="167">
        <v>2</v>
      </c>
      <c r="AA101" s="145">
        <v>1</v>
      </c>
      <c r="AB101" s="145">
        <v>1</v>
      </c>
      <c r="AC101" s="145">
        <v>1</v>
      </c>
      <c r="AZ101" s="145">
        <v>1</v>
      </c>
      <c r="BA101" s="145">
        <f t="shared" si="13"/>
        <v>0</v>
      </c>
      <c r="BB101" s="145">
        <f t="shared" si="14"/>
        <v>0</v>
      </c>
      <c r="BC101" s="145">
        <f t="shared" si="15"/>
        <v>0</v>
      </c>
      <c r="BD101" s="145">
        <f t="shared" si="16"/>
        <v>0</v>
      </c>
      <c r="BE101" s="145">
        <f t="shared" si="17"/>
        <v>0</v>
      </c>
      <c r="CA101" s="174">
        <v>1</v>
      </c>
      <c r="CB101" s="174">
        <v>1</v>
      </c>
      <c r="CZ101" s="145">
        <v>0</v>
      </c>
    </row>
    <row r="102" spans="1:104">
      <c r="A102" s="175"/>
      <c r="B102" s="177"/>
      <c r="C102" s="221" t="s">
        <v>111</v>
      </c>
      <c r="D102" s="222"/>
      <c r="E102" s="178">
        <v>22.5</v>
      </c>
      <c r="F102" s="179"/>
      <c r="G102" s="180"/>
      <c r="M102" s="176" t="s">
        <v>111</v>
      </c>
      <c r="O102" s="167"/>
    </row>
    <row r="103" spans="1:104">
      <c r="A103" s="175"/>
      <c r="B103" s="177"/>
      <c r="C103" s="221" t="s">
        <v>242</v>
      </c>
      <c r="D103" s="222"/>
      <c r="E103" s="178">
        <v>1</v>
      </c>
      <c r="F103" s="179"/>
      <c r="G103" s="180"/>
      <c r="M103" s="176" t="s">
        <v>242</v>
      </c>
      <c r="O103" s="167"/>
    </row>
    <row r="104" spans="1:104" ht="22.5">
      <c r="A104" s="168">
        <v>64</v>
      </c>
      <c r="B104" s="169" t="s">
        <v>243</v>
      </c>
      <c r="C104" s="170" t="s">
        <v>244</v>
      </c>
      <c r="D104" s="171" t="s">
        <v>118</v>
      </c>
      <c r="E104" s="172">
        <v>5</v>
      </c>
      <c r="F104" s="172"/>
      <c r="G104" s="173">
        <f>E104*F104</f>
        <v>0</v>
      </c>
      <c r="O104" s="167">
        <v>2</v>
      </c>
      <c r="AA104" s="145">
        <v>1</v>
      </c>
      <c r="AB104" s="145">
        <v>1</v>
      </c>
      <c r="AC104" s="145">
        <v>1</v>
      </c>
      <c r="AZ104" s="145">
        <v>1</v>
      </c>
      <c r="BA104" s="145">
        <f>IF(AZ104=1,G104,0)</f>
        <v>0</v>
      </c>
      <c r="BB104" s="145">
        <f>IF(AZ104=2,G104,0)</f>
        <v>0</v>
      </c>
      <c r="BC104" s="145">
        <f>IF(AZ104=3,G104,0)</f>
        <v>0</v>
      </c>
      <c r="BD104" s="145">
        <f>IF(AZ104=4,G104,0)</f>
        <v>0</v>
      </c>
      <c r="BE104" s="145">
        <f>IF(AZ104=5,G104,0)</f>
        <v>0</v>
      </c>
      <c r="CA104" s="174">
        <v>1</v>
      </c>
      <c r="CB104" s="174">
        <v>1</v>
      </c>
      <c r="CZ104" s="145">
        <v>0</v>
      </c>
    </row>
    <row r="105" spans="1:104">
      <c r="A105" s="175"/>
      <c r="B105" s="177"/>
      <c r="C105" s="221" t="s">
        <v>245</v>
      </c>
      <c r="D105" s="222"/>
      <c r="E105" s="178">
        <v>5</v>
      </c>
      <c r="F105" s="179"/>
      <c r="G105" s="180"/>
      <c r="M105" s="176" t="s">
        <v>245</v>
      </c>
      <c r="O105" s="167"/>
    </row>
    <row r="106" spans="1:104">
      <c r="A106" s="168">
        <v>65</v>
      </c>
      <c r="B106" s="169" t="s">
        <v>246</v>
      </c>
      <c r="C106" s="170" t="s">
        <v>247</v>
      </c>
      <c r="D106" s="171" t="s">
        <v>118</v>
      </c>
      <c r="E106" s="172">
        <v>15</v>
      </c>
      <c r="F106" s="172"/>
      <c r="G106" s="173">
        <f>E106*F106</f>
        <v>0</v>
      </c>
      <c r="O106" s="167">
        <v>2</v>
      </c>
      <c r="AA106" s="145">
        <v>1</v>
      </c>
      <c r="AB106" s="145">
        <v>1</v>
      </c>
      <c r="AC106" s="145">
        <v>1</v>
      </c>
      <c r="AZ106" s="145">
        <v>1</v>
      </c>
      <c r="BA106" s="145">
        <f>IF(AZ106=1,G106,0)</f>
        <v>0</v>
      </c>
      <c r="BB106" s="145">
        <f>IF(AZ106=2,G106,0)</f>
        <v>0</v>
      </c>
      <c r="BC106" s="145">
        <f>IF(AZ106=3,G106,0)</f>
        <v>0</v>
      </c>
      <c r="BD106" s="145">
        <f>IF(AZ106=4,G106,0)</f>
        <v>0</v>
      </c>
      <c r="BE106" s="145">
        <f>IF(AZ106=5,G106,0)</f>
        <v>0</v>
      </c>
      <c r="CA106" s="174">
        <v>1</v>
      </c>
      <c r="CB106" s="174">
        <v>1</v>
      </c>
      <c r="CZ106" s="145">
        <v>8.8000000000000003E-4</v>
      </c>
    </row>
    <row r="107" spans="1:104">
      <c r="A107" s="168">
        <v>66</v>
      </c>
      <c r="B107" s="169" t="s">
        <v>248</v>
      </c>
      <c r="C107" s="170" t="s">
        <v>249</v>
      </c>
      <c r="D107" s="171" t="s">
        <v>103</v>
      </c>
      <c r="E107" s="172">
        <v>689</v>
      </c>
      <c r="F107" s="172"/>
      <c r="G107" s="173">
        <f>E107*F107</f>
        <v>0</v>
      </c>
      <c r="O107" s="167">
        <v>2</v>
      </c>
      <c r="AA107" s="145">
        <v>1</v>
      </c>
      <c r="AB107" s="145">
        <v>1</v>
      </c>
      <c r="AC107" s="145">
        <v>1</v>
      </c>
      <c r="AZ107" s="145">
        <v>1</v>
      </c>
      <c r="BA107" s="145">
        <f>IF(AZ107=1,G107,0)</f>
        <v>0</v>
      </c>
      <c r="BB107" s="145">
        <f>IF(AZ107=2,G107,0)</f>
        <v>0</v>
      </c>
      <c r="BC107" s="145">
        <f>IF(AZ107=3,G107,0)</f>
        <v>0</v>
      </c>
      <c r="BD107" s="145">
        <f>IF(AZ107=4,G107,0)</f>
        <v>0</v>
      </c>
      <c r="BE107" s="145">
        <f>IF(AZ107=5,G107,0)</f>
        <v>0</v>
      </c>
      <c r="CA107" s="174">
        <v>1</v>
      </c>
      <c r="CB107" s="174">
        <v>1</v>
      </c>
      <c r="CZ107" s="145">
        <v>0</v>
      </c>
    </row>
    <row r="108" spans="1:104">
      <c r="A108" s="168">
        <v>67</v>
      </c>
      <c r="B108" s="169" t="s">
        <v>250</v>
      </c>
      <c r="C108" s="170" t="s">
        <v>251</v>
      </c>
      <c r="D108" s="171" t="s">
        <v>123</v>
      </c>
      <c r="E108" s="172">
        <v>1241.44</v>
      </c>
      <c r="F108" s="172"/>
      <c r="G108" s="173">
        <f>E108*F108</f>
        <v>0</v>
      </c>
      <c r="O108" s="167">
        <v>2</v>
      </c>
      <c r="AA108" s="145">
        <v>1</v>
      </c>
      <c r="AB108" s="145">
        <v>3</v>
      </c>
      <c r="AC108" s="145">
        <v>3</v>
      </c>
      <c r="AZ108" s="145">
        <v>1</v>
      </c>
      <c r="BA108" s="145">
        <f>IF(AZ108=1,G108,0)</f>
        <v>0</v>
      </c>
      <c r="BB108" s="145">
        <f>IF(AZ108=2,G108,0)</f>
        <v>0</v>
      </c>
      <c r="BC108" s="145">
        <f>IF(AZ108=3,G108,0)</f>
        <v>0</v>
      </c>
      <c r="BD108" s="145">
        <f>IF(AZ108=4,G108,0)</f>
        <v>0</v>
      </c>
      <c r="BE108" s="145">
        <f>IF(AZ108=5,G108,0)</f>
        <v>0</v>
      </c>
      <c r="CA108" s="174">
        <v>1</v>
      </c>
      <c r="CB108" s="174">
        <v>3</v>
      </c>
      <c r="CZ108" s="145">
        <v>0</v>
      </c>
    </row>
    <row r="109" spans="1:104">
      <c r="A109" s="168">
        <v>68</v>
      </c>
      <c r="B109" s="169" t="s">
        <v>252</v>
      </c>
      <c r="C109" s="170" t="s">
        <v>253</v>
      </c>
      <c r="D109" s="171" t="s">
        <v>123</v>
      </c>
      <c r="E109" s="172">
        <v>11172.96</v>
      </c>
      <c r="F109" s="172"/>
      <c r="G109" s="173">
        <f>E109*F109</f>
        <v>0</v>
      </c>
      <c r="O109" s="167">
        <v>2</v>
      </c>
      <c r="AA109" s="145">
        <v>1</v>
      </c>
      <c r="AB109" s="145">
        <v>3</v>
      </c>
      <c r="AC109" s="145">
        <v>3</v>
      </c>
      <c r="AZ109" s="145">
        <v>1</v>
      </c>
      <c r="BA109" s="145">
        <f>IF(AZ109=1,G109,0)</f>
        <v>0</v>
      </c>
      <c r="BB109" s="145">
        <f>IF(AZ109=2,G109,0)</f>
        <v>0</v>
      </c>
      <c r="BC109" s="145">
        <f>IF(AZ109=3,G109,0)</f>
        <v>0</v>
      </c>
      <c r="BD109" s="145">
        <f>IF(AZ109=4,G109,0)</f>
        <v>0</v>
      </c>
      <c r="BE109" s="145">
        <f>IF(AZ109=5,G109,0)</f>
        <v>0</v>
      </c>
      <c r="CA109" s="174">
        <v>1</v>
      </c>
      <c r="CB109" s="174">
        <v>3</v>
      </c>
      <c r="CZ109" s="145">
        <v>0</v>
      </c>
    </row>
    <row r="110" spans="1:104">
      <c r="A110" s="175"/>
      <c r="B110" s="177"/>
      <c r="C110" s="221" t="s">
        <v>254</v>
      </c>
      <c r="D110" s="222"/>
      <c r="E110" s="178">
        <v>11172.96</v>
      </c>
      <c r="F110" s="179"/>
      <c r="G110" s="180"/>
      <c r="M110" s="176" t="s">
        <v>254</v>
      </c>
      <c r="O110" s="167"/>
    </row>
    <row r="111" spans="1:104">
      <c r="A111" s="168">
        <v>69</v>
      </c>
      <c r="B111" s="169" t="s">
        <v>255</v>
      </c>
      <c r="C111" s="170" t="s">
        <v>256</v>
      </c>
      <c r="D111" s="171" t="s">
        <v>141</v>
      </c>
      <c r="E111" s="172">
        <v>275</v>
      </c>
      <c r="F111" s="172"/>
      <c r="G111" s="173">
        <f>E111*F111</f>
        <v>0</v>
      </c>
      <c r="O111" s="167">
        <v>2</v>
      </c>
      <c r="AA111" s="145">
        <v>3</v>
      </c>
      <c r="AB111" s="145">
        <v>1</v>
      </c>
      <c r="AC111" s="145" t="s">
        <v>255</v>
      </c>
      <c r="AZ111" s="145">
        <v>1</v>
      </c>
      <c r="BA111" s="145">
        <f>IF(AZ111=1,G111,0)</f>
        <v>0</v>
      </c>
      <c r="BB111" s="145">
        <f>IF(AZ111=2,G111,0)</f>
        <v>0</v>
      </c>
      <c r="BC111" s="145">
        <f>IF(AZ111=3,G111,0)</f>
        <v>0</v>
      </c>
      <c r="BD111" s="145">
        <f>IF(AZ111=4,G111,0)</f>
        <v>0</v>
      </c>
      <c r="BE111" s="145">
        <f>IF(AZ111=5,G111,0)</f>
        <v>0</v>
      </c>
      <c r="CA111" s="174">
        <v>3</v>
      </c>
      <c r="CB111" s="174">
        <v>1</v>
      </c>
      <c r="CZ111" s="145">
        <v>0</v>
      </c>
    </row>
    <row r="112" spans="1:104">
      <c r="A112" s="168">
        <v>70</v>
      </c>
      <c r="B112" s="169" t="s">
        <v>257</v>
      </c>
      <c r="C112" s="170" t="s">
        <v>258</v>
      </c>
      <c r="D112" s="171" t="s">
        <v>123</v>
      </c>
      <c r="E112" s="172">
        <v>1241.44</v>
      </c>
      <c r="F112" s="172"/>
      <c r="G112" s="173">
        <f>E112*F112</f>
        <v>0</v>
      </c>
      <c r="O112" s="167">
        <v>2</v>
      </c>
      <c r="AA112" s="145">
        <v>3</v>
      </c>
      <c r="AB112" s="145">
        <v>1</v>
      </c>
      <c r="AC112" s="145" t="s">
        <v>257</v>
      </c>
      <c r="AZ112" s="145">
        <v>1</v>
      </c>
      <c r="BA112" s="145">
        <f>IF(AZ112=1,G112,0)</f>
        <v>0</v>
      </c>
      <c r="BB112" s="145">
        <f>IF(AZ112=2,G112,0)</f>
        <v>0</v>
      </c>
      <c r="BC112" s="145">
        <f>IF(AZ112=3,G112,0)</f>
        <v>0</v>
      </c>
      <c r="BD112" s="145">
        <f>IF(AZ112=4,G112,0)</f>
        <v>0</v>
      </c>
      <c r="BE112" s="145">
        <f>IF(AZ112=5,G112,0)</f>
        <v>0</v>
      </c>
      <c r="CA112" s="174">
        <v>3</v>
      </c>
      <c r="CB112" s="174">
        <v>1</v>
      </c>
      <c r="CZ112" s="145">
        <v>0</v>
      </c>
    </row>
    <row r="113" spans="1:104">
      <c r="A113" s="168">
        <v>71</v>
      </c>
      <c r="B113" s="169" t="s">
        <v>259</v>
      </c>
      <c r="C113" s="170" t="s">
        <v>260</v>
      </c>
      <c r="D113" s="171" t="s">
        <v>123</v>
      </c>
      <c r="E113" s="172">
        <v>1241.44</v>
      </c>
      <c r="F113" s="172"/>
      <c r="G113" s="173">
        <f>E113*F113</f>
        <v>0</v>
      </c>
      <c r="O113" s="167">
        <v>2</v>
      </c>
      <c r="AA113" s="145">
        <v>12</v>
      </c>
      <c r="AB113" s="145">
        <v>1</v>
      </c>
      <c r="AC113" s="145">
        <v>11</v>
      </c>
      <c r="AZ113" s="145">
        <v>1</v>
      </c>
      <c r="BA113" s="145">
        <f>IF(AZ113=1,G113,0)</f>
        <v>0</v>
      </c>
      <c r="BB113" s="145">
        <f>IF(AZ113=2,G113,0)</f>
        <v>0</v>
      </c>
      <c r="BC113" s="145">
        <f>IF(AZ113=3,G113,0)</f>
        <v>0</v>
      </c>
      <c r="BD113" s="145">
        <f>IF(AZ113=4,G113,0)</f>
        <v>0</v>
      </c>
      <c r="BE113" s="145">
        <f>IF(AZ113=5,G113,0)</f>
        <v>0</v>
      </c>
      <c r="CA113" s="174">
        <v>12</v>
      </c>
      <c r="CB113" s="174">
        <v>1</v>
      </c>
      <c r="CZ113" s="145">
        <v>0</v>
      </c>
    </row>
    <row r="114" spans="1:104">
      <c r="A114" s="181"/>
      <c r="B114" s="182" t="s">
        <v>77</v>
      </c>
      <c r="C114" s="183" t="str">
        <f>CONCATENATE(B88," ",C88)</f>
        <v>9 Ostatní konstrukce, bourání</v>
      </c>
      <c r="D114" s="184"/>
      <c r="E114" s="185"/>
      <c r="F114" s="186"/>
      <c r="G114" s="187">
        <f>SUM(G88:G113)</f>
        <v>0</v>
      </c>
      <c r="O114" s="167">
        <v>4</v>
      </c>
      <c r="BA114" s="188">
        <f>SUM(BA88:BA113)</f>
        <v>0</v>
      </c>
      <c r="BB114" s="188">
        <f>SUM(BB88:BB113)</f>
        <v>0</v>
      </c>
      <c r="BC114" s="188">
        <f>SUM(BC88:BC113)</f>
        <v>0</v>
      </c>
      <c r="BD114" s="188">
        <f>SUM(BD88:BD113)</f>
        <v>0</v>
      </c>
      <c r="BE114" s="188">
        <f>SUM(BE88:BE113)</f>
        <v>0</v>
      </c>
    </row>
    <row r="115" spans="1:104">
      <c r="A115" s="160" t="s">
        <v>73</v>
      </c>
      <c r="B115" s="161" t="s">
        <v>261</v>
      </c>
      <c r="C115" s="162" t="s">
        <v>262</v>
      </c>
      <c r="D115" s="163"/>
      <c r="E115" s="164"/>
      <c r="F115" s="164"/>
      <c r="G115" s="165"/>
      <c r="H115" s="166"/>
      <c r="I115" s="166"/>
      <c r="O115" s="167">
        <v>1</v>
      </c>
    </row>
    <row r="116" spans="1:104">
      <c r="A116" s="168">
        <v>72</v>
      </c>
      <c r="B116" s="169" t="s">
        <v>263</v>
      </c>
      <c r="C116" s="170" t="s">
        <v>264</v>
      </c>
      <c r="D116" s="171" t="s">
        <v>85</v>
      </c>
      <c r="E116" s="172">
        <v>1</v>
      </c>
      <c r="F116" s="172"/>
      <c r="G116" s="173">
        <f>E116*F116</f>
        <v>0</v>
      </c>
      <c r="O116" s="167">
        <v>2</v>
      </c>
      <c r="AA116" s="145">
        <v>1</v>
      </c>
      <c r="AB116" s="145">
        <v>1</v>
      </c>
      <c r="AC116" s="145">
        <v>1</v>
      </c>
      <c r="AZ116" s="145">
        <v>1</v>
      </c>
      <c r="BA116" s="145">
        <f>IF(AZ116=1,G116,0)</f>
        <v>0</v>
      </c>
      <c r="BB116" s="145">
        <f>IF(AZ116=2,G116,0)</f>
        <v>0</v>
      </c>
      <c r="BC116" s="145">
        <f>IF(AZ116=3,G116,0)</f>
        <v>0</v>
      </c>
      <c r="BD116" s="145">
        <f>IF(AZ116=4,G116,0)</f>
        <v>0</v>
      </c>
      <c r="BE116" s="145">
        <f>IF(AZ116=5,G116,0)</f>
        <v>0</v>
      </c>
      <c r="CA116" s="174">
        <v>1</v>
      </c>
      <c r="CB116" s="174">
        <v>1</v>
      </c>
      <c r="CZ116" s="145">
        <v>2.4169299999999998</v>
      </c>
    </row>
    <row r="117" spans="1:104">
      <c r="A117" s="175"/>
      <c r="B117" s="177"/>
      <c r="C117" s="221" t="s">
        <v>265</v>
      </c>
      <c r="D117" s="222"/>
      <c r="E117" s="178">
        <v>1</v>
      </c>
      <c r="F117" s="179"/>
      <c r="G117" s="180"/>
      <c r="M117" s="176" t="s">
        <v>265</v>
      </c>
      <c r="O117" s="167"/>
    </row>
    <row r="118" spans="1:104">
      <c r="A118" s="168">
        <v>73</v>
      </c>
      <c r="B118" s="169" t="s">
        <v>266</v>
      </c>
      <c r="C118" s="170" t="s">
        <v>267</v>
      </c>
      <c r="D118" s="171" t="s">
        <v>118</v>
      </c>
      <c r="E118" s="172">
        <v>5</v>
      </c>
      <c r="F118" s="172"/>
      <c r="G118" s="173">
        <f>E118*F118</f>
        <v>0</v>
      </c>
      <c r="O118" s="167">
        <v>2</v>
      </c>
      <c r="AA118" s="145">
        <v>12</v>
      </c>
      <c r="AB118" s="145">
        <v>0</v>
      </c>
      <c r="AC118" s="145">
        <v>16</v>
      </c>
      <c r="AZ118" s="145">
        <v>1</v>
      </c>
      <c r="BA118" s="145">
        <f>IF(AZ118=1,G118,0)</f>
        <v>0</v>
      </c>
      <c r="BB118" s="145">
        <f>IF(AZ118=2,G118,0)</f>
        <v>0</v>
      </c>
      <c r="BC118" s="145">
        <f>IF(AZ118=3,G118,0)</f>
        <v>0</v>
      </c>
      <c r="BD118" s="145">
        <f>IF(AZ118=4,G118,0)</f>
        <v>0</v>
      </c>
      <c r="BE118" s="145">
        <f>IF(AZ118=5,G118,0)</f>
        <v>0</v>
      </c>
      <c r="CA118" s="174">
        <v>12</v>
      </c>
      <c r="CB118" s="174">
        <v>0</v>
      </c>
      <c r="CZ118" s="145">
        <v>0</v>
      </c>
    </row>
    <row r="119" spans="1:104" ht="22.5">
      <c r="A119" s="168">
        <v>74</v>
      </c>
      <c r="B119" s="169" t="s">
        <v>268</v>
      </c>
      <c r="C119" s="170" t="s">
        <v>269</v>
      </c>
      <c r="D119" s="171" t="s">
        <v>118</v>
      </c>
      <c r="E119" s="172">
        <v>4</v>
      </c>
      <c r="F119" s="172"/>
      <c r="G119" s="173">
        <f>E119*F119</f>
        <v>0</v>
      </c>
      <c r="O119" s="167">
        <v>2</v>
      </c>
      <c r="AA119" s="145">
        <v>12</v>
      </c>
      <c r="AB119" s="145">
        <v>0</v>
      </c>
      <c r="AC119" s="145">
        <v>17</v>
      </c>
      <c r="AZ119" s="145">
        <v>1</v>
      </c>
      <c r="BA119" s="145">
        <f>IF(AZ119=1,G119,0)</f>
        <v>0</v>
      </c>
      <c r="BB119" s="145">
        <f>IF(AZ119=2,G119,0)</f>
        <v>0</v>
      </c>
      <c r="BC119" s="145">
        <f>IF(AZ119=3,G119,0)</f>
        <v>0</v>
      </c>
      <c r="BD119" s="145">
        <f>IF(AZ119=4,G119,0)</f>
        <v>0</v>
      </c>
      <c r="BE119" s="145">
        <f>IF(AZ119=5,G119,0)</f>
        <v>0</v>
      </c>
      <c r="CA119" s="174">
        <v>12</v>
      </c>
      <c r="CB119" s="174">
        <v>0</v>
      </c>
      <c r="CZ119" s="145">
        <v>0</v>
      </c>
    </row>
    <row r="120" spans="1:104">
      <c r="A120" s="168">
        <v>75</v>
      </c>
      <c r="B120" s="169" t="s">
        <v>270</v>
      </c>
      <c r="C120" s="170" t="s">
        <v>271</v>
      </c>
      <c r="D120" s="171" t="s">
        <v>118</v>
      </c>
      <c r="E120" s="172">
        <v>1</v>
      </c>
      <c r="F120" s="172"/>
      <c r="G120" s="173">
        <f>E120*F120</f>
        <v>0</v>
      </c>
      <c r="O120" s="167">
        <v>2</v>
      </c>
      <c r="AA120" s="145">
        <v>12</v>
      </c>
      <c r="AB120" s="145">
        <v>0</v>
      </c>
      <c r="AC120" s="145">
        <v>18</v>
      </c>
      <c r="AZ120" s="145">
        <v>1</v>
      </c>
      <c r="BA120" s="145">
        <f>IF(AZ120=1,G120,0)</f>
        <v>0</v>
      </c>
      <c r="BB120" s="145">
        <f>IF(AZ120=2,G120,0)</f>
        <v>0</v>
      </c>
      <c r="BC120" s="145">
        <f>IF(AZ120=3,G120,0)</f>
        <v>0</v>
      </c>
      <c r="BD120" s="145">
        <f>IF(AZ120=4,G120,0)</f>
        <v>0</v>
      </c>
      <c r="BE120" s="145">
        <f>IF(AZ120=5,G120,0)</f>
        <v>0</v>
      </c>
      <c r="CA120" s="174">
        <v>12</v>
      </c>
      <c r="CB120" s="174">
        <v>0</v>
      </c>
      <c r="CZ120" s="145">
        <v>0</v>
      </c>
    </row>
    <row r="121" spans="1:104">
      <c r="A121" s="181"/>
      <c r="B121" s="182" t="s">
        <v>77</v>
      </c>
      <c r="C121" s="183" t="str">
        <f>CONCATENATE(B115," ",C115)</f>
        <v>93 Dokončovací práce inženýrských staveb</v>
      </c>
      <c r="D121" s="184"/>
      <c r="E121" s="185"/>
      <c r="F121" s="186"/>
      <c r="G121" s="187">
        <f>SUM(G115:G120)</f>
        <v>0</v>
      </c>
      <c r="O121" s="167">
        <v>4</v>
      </c>
      <c r="BA121" s="188">
        <f>SUM(BA115:BA120)</f>
        <v>0</v>
      </c>
      <c r="BB121" s="188">
        <f>SUM(BB115:BB120)</f>
        <v>0</v>
      </c>
      <c r="BC121" s="188">
        <f>SUM(BC115:BC120)</f>
        <v>0</v>
      </c>
      <c r="BD121" s="188">
        <f>SUM(BD115:BD120)</f>
        <v>0</v>
      </c>
      <c r="BE121" s="188">
        <f>SUM(BE115:BE120)</f>
        <v>0</v>
      </c>
    </row>
    <row r="122" spans="1:104">
      <c r="A122" s="160" t="s">
        <v>73</v>
      </c>
      <c r="B122" s="161" t="s">
        <v>272</v>
      </c>
      <c r="C122" s="162" t="s">
        <v>273</v>
      </c>
      <c r="D122" s="163"/>
      <c r="E122" s="164"/>
      <c r="F122" s="164"/>
      <c r="G122" s="165"/>
      <c r="H122" s="166"/>
      <c r="I122" s="166"/>
      <c r="O122" s="167">
        <v>1</v>
      </c>
    </row>
    <row r="123" spans="1:104">
      <c r="A123" s="168">
        <v>76</v>
      </c>
      <c r="B123" s="169" t="s">
        <v>274</v>
      </c>
      <c r="C123" s="170" t="s">
        <v>275</v>
      </c>
      <c r="D123" s="171" t="s">
        <v>103</v>
      </c>
      <c r="E123" s="172">
        <v>45</v>
      </c>
      <c r="F123" s="172"/>
      <c r="G123" s="173">
        <f>E123*F123</f>
        <v>0</v>
      </c>
      <c r="O123" s="167">
        <v>2</v>
      </c>
      <c r="AA123" s="145">
        <v>1</v>
      </c>
      <c r="AB123" s="145">
        <v>1</v>
      </c>
      <c r="AC123" s="145">
        <v>1</v>
      </c>
      <c r="AZ123" s="145">
        <v>2</v>
      </c>
      <c r="BA123" s="145">
        <f>IF(AZ123=1,G123,0)</f>
        <v>0</v>
      </c>
      <c r="BB123" s="145">
        <f>IF(AZ123=2,G123,0)</f>
        <v>0</v>
      </c>
      <c r="BC123" s="145">
        <f>IF(AZ123=3,G123,0)</f>
        <v>0</v>
      </c>
      <c r="BD123" s="145">
        <f>IF(AZ123=4,G123,0)</f>
        <v>0</v>
      </c>
      <c r="BE123" s="145">
        <f>IF(AZ123=5,G123,0)</f>
        <v>0</v>
      </c>
      <c r="CA123" s="174">
        <v>1</v>
      </c>
      <c r="CB123" s="174">
        <v>1</v>
      </c>
      <c r="CZ123" s="145">
        <v>0</v>
      </c>
    </row>
    <row r="124" spans="1:104">
      <c r="A124" s="181"/>
      <c r="B124" s="182" t="s">
        <v>77</v>
      </c>
      <c r="C124" s="183" t="str">
        <f>CONCATENATE(B122," ",C122)</f>
        <v>732 Strojovny</v>
      </c>
      <c r="D124" s="184"/>
      <c r="E124" s="185"/>
      <c r="F124" s="186"/>
      <c r="G124" s="187">
        <f>SUM(G122:G123)</f>
        <v>0</v>
      </c>
      <c r="O124" s="167">
        <v>4</v>
      </c>
      <c r="BA124" s="188">
        <f>SUM(BA122:BA123)</f>
        <v>0</v>
      </c>
      <c r="BB124" s="188">
        <f>SUM(BB122:BB123)</f>
        <v>0</v>
      </c>
      <c r="BC124" s="188">
        <f>SUM(BC122:BC123)</f>
        <v>0</v>
      </c>
      <c r="BD124" s="188">
        <f>SUM(BD122:BD123)</f>
        <v>0</v>
      </c>
      <c r="BE124" s="188">
        <f>SUM(BE122:BE123)</f>
        <v>0</v>
      </c>
    </row>
    <row r="125" spans="1:104">
      <c r="A125" s="160" t="s">
        <v>73</v>
      </c>
      <c r="B125" s="161" t="s">
        <v>276</v>
      </c>
      <c r="C125" s="162" t="s">
        <v>277</v>
      </c>
      <c r="D125" s="163"/>
      <c r="E125" s="164"/>
      <c r="F125" s="164"/>
      <c r="G125" s="165"/>
      <c r="H125" s="166"/>
      <c r="I125" s="166"/>
      <c r="O125" s="167">
        <v>1</v>
      </c>
    </row>
    <row r="126" spans="1:104">
      <c r="A126" s="168">
        <v>77</v>
      </c>
      <c r="B126" s="169" t="s">
        <v>278</v>
      </c>
      <c r="C126" s="170" t="s">
        <v>279</v>
      </c>
      <c r="D126" s="171" t="s">
        <v>103</v>
      </c>
      <c r="E126" s="172">
        <v>45</v>
      </c>
      <c r="F126" s="172"/>
      <c r="G126" s="173">
        <f>E126*F126</f>
        <v>0</v>
      </c>
      <c r="O126" s="167">
        <v>2</v>
      </c>
      <c r="AA126" s="145">
        <v>1</v>
      </c>
      <c r="AB126" s="145">
        <v>1</v>
      </c>
      <c r="AC126" s="145">
        <v>1</v>
      </c>
      <c r="AZ126" s="145">
        <v>2</v>
      </c>
      <c r="BA126" s="145">
        <f>IF(AZ126=1,G126,0)</f>
        <v>0</v>
      </c>
      <c r="BB126" s="145">
        <f>IF(AZ126=2,G126,0)</f>
        <v>0</v>
      </c>
      <c r="BC126" s="145">
        <f>IF(AZ126=3,G126,0)</f>
        <v>0</v>
      </c>
      <c r="BD126" s="145">
        <f>IF(AZ126=4,G126,0)</f>
        <v>0</v>
      </c>
      <c r="BE126" s="145">
        <f>IF(AZ126=5,G126,0)</f>
        <v>0</v>
      </c>
      <c r="CA126" s="174">
        <v>1</v>
      </c>
      <c r="CB126" s="174">
        <v>1</v>
      </c>
      <c r="CZ126" s="145">
        <v>8.3700000000000007E-3</v>
      </c>
    </row>
    <row r="127" spans="1:104">
      <c r="A127" s="181"/>
      <c r="B127" s="182" t="s">
        <v>77</v>
      </c>
      <c r="C127" s="183" t="str">
        <f>CONCATENATE(B125," ",C125)</f>
        <v>762 Konstrukce tesařské</v>
      </c>
      <c r="D127" s="184"/>
      <c r="E127" s="185"/>
      <c r="F127" s="186"/>
      <c r="G127" s="187">
        <f>SUM(G125:G126)</f>
        <v>0</v>
      </c>
      <c r="O127" s="167">
        <v>4</v>
      </c>
      <c r="BA127" s="188">
        <f>SUM(BA125:BA126)</f>
        <v>0</v>
      </c>
      <c r="BB127" s="188">
        <f>SUM(BB125:BB126)</f>
        <v>0</v>
      </c>
      <c r="BC127" s="188">
        <f>SUM(BC125:BC126)</f>
        <v>0</v>
      </c>
      <c r="BD127" s="188">
        <f>SUM(BD125:BD126)</f>
        <v>0</v>
      </c>
      <c r="BE127" s="188">
        <f>SUM(BE125:BE126)</f>
        <v>0</v>
      </c>
    </row>
    <row r="128" spans="1:104">
      <c r="E128" s="145"/>
    </row>
    <row r="129" spans="5:5">
      <c r="E129" s="145"/>
    </row>
    <row r="130" spans="5:5">
      <c r="E130" s="145"/>
    </row>
    <row r="131" spans="5:5">
      <c r="E131" s="145"/>
    </row>
    <row r="132" spans="5:5">
      <c r="E132" s="145"/>
    </row>
    <row r="133" spans="5:5">
      <c r="E133" s="145"/>
    </row>
    <row r="134" spans="5:5">
      <c r="E134" s="145"/>
    </row>
    <row r="135" spans="5:5">
      <c r="E135" s="145"/>
    </row>
    <row r="136" spans="5:5">
      <c r="E136" s="145"/>
    </row>
    <row r="137" spans="5:5">
      <c r="E137" s="145"/>
    </row>
    <row r="138" spans="5:5">
      <c r="E138" s="145"/>
    </row>
    <row r="139" spans="5:5">
      <c r="E139" s="145"/>
    </row>
    <row r="140" spans="5:5">
      <c r="E140" s="145"/>
    </row>
    <row r="141" spans="5:5">
      <c r="E141" s="145"/>
    </row>
    <row r="142" spans="5:5">
      <c r="E142" s="145"/>
    </row>
    <row r="143" spans="5:5">
      <c r="E143" s="145"/>
    </row>
    <row r="144" spans="5:5">
      <c r="E144" s="145"/>
    </row>
    <row r="145" spans="1:7">
      <c r="E145" s="145"/>
    </row>
    <row r="146" spans="1:7">
      <c r="E146" s="145"/>
    </row>
    <row r="147" spans="1:7">
      <c r="E147" s="145"/>
    </row>
    <row r="148" spans="1:7">
      <c r="E148" s="145"/>
    </row>
    <row r="149" spans="1:7">
      <c r="E149" s="145"/>
    </row>
    <row r="150" spans="1:7">
      <c r="E150" s="145"/>
    </row>
    <row r="151" spans="1:7">
      <c r="A151" s="189"/>
      <c r="B151" s="189"/>
      <c r="C151" s="189"/>
      <c r="D151" s="189"/>
      <c r="E151" s="189"/>
      <c r="F151" s="189"/>
      <c r="G151" s="189"/>
    </row>
    <row r="152" spans="1:7">
      <c r="A152" s="189"/>
      <c r="B152" s="189"/>
      <c r="C152" s="189"/>
      <c r="D152" s="189"/>
      <c r="E152" s="189"/>
      <c r="F152" s="189"/>
      <c r="G152" s="189"/>
    </row>
    <row r="153" spans="1:7">
      <c r="A153" s="189"/>
      <c r="B153" s="189"/>
      <c r="C153" s="189"/>
      <c r="D153" s="189"/>
      <c r="E153" s="189"/>
      <c r="F153" s="189"/>
      <c r="G153" s="189"/>
    </row>
    <row r="154" spans="1:7">
      <c r="A154" s="189"/>
      <c r="B154" s="189"/>
      <c r="C154" s="189"/>
      <c r="D154" s="189"/>
      <c r="E154" s="189"/>
      <c r="F154" s="189"/>
      <c r="G154" s="189"/>
    </row>
    <row r="155" spans="1:7">
      <c r="E155" s="145"/>
    </row>
    <row r="156" spans="1:7">
      <c r="E156" s="145"/>
    </row>
    <row r="157" spans="1:7">
      <c r="E157" s="145"/>
    </row>
    <row r="158" spans="1:7">
      <c r="E158" s="145"/>
    </row>
    <row r="159" spans="1:7">
      <c r="E159" s="145"/>
    </row>
    <row r="160" spans="1:7">
      <c r="E160" s="145"/>
    </row>
    <row r="161" spans="5:5">
      <c r="E161" s="145"/>
    </row>
    <row r="162" spans="5:5">
      <c r="E162" s="145"/>
    </row>
    <row r="163" spans="5:5">
      <c r="E163" s="145"/>
    </row>
    <row r="164" spans="5:5">
      <c r="E164" s="145"/>
    </row>
    <row r="165" spans="5:5">
      <c r="E165" s="145"/>
    </row>
    <row r="166" spans="5:5">
      <c r="E166" s="145"/>
    </row>
    <row r="167" spans="5:5">
      <c r="E167" s="145"/>
    </row>
    <row r="168" spans="5:5">
      <c r="E168" s="145"/>
    </row>
    <row r="169" spans="5:5">
      <c r="E169" s="145"/>
    </row>
    <row r="170" spans="5:5">
      <c r="E170" s="145"/>
    </row>
    <row r="171" spans="5:5">
      <c r="E171" s="145"/>
    </row>
    <row r="172" spans="5:5">
      <c r="E172" s="145"/>
    </row>
    <row r="173" spans="5:5">
      <c r="E173" s="145"/>
    </row>
    <row r="174" spans="5:5">
      <c r="E174" s="145"/>
    </row>
    <row r="175" spans="5:5">
      <c r="E175" s="145"/>
    </row>
    <row r="176" spans="5:5">
      <c r="E176" s="145"/>
    </row>
    <row r="177" spans="1:7">
      <c r="E177" s="145"/>
    </row>
    <row r="178" spans="1:7">
      <c r="E178" s="145"/>
    </row>
    <row r="179" spans="1:7">
      <c r="E179" s="145"/>
    </row>
    <row r="180" spans="1:7">
      <c r="E180" s="145"/>
    </row>
    <row r="181" spans="1:7">
      <c r="E181" s="145"/>
    </row>
    <row r="182" spans="1:7">
      <c r="E182" s="145"/>
    </row>
    <row r="183" spans="1:7">
      <c r="E183" s="145"/>
    </row>
    <row r="184" spans="1:7">
      <c r="E184" s="145"/>
    </row>
    <row r="185" spans="1:7">
      <c r="E185" s="145"/>
    </row>
    <row r="186" spans="1:7">
      <c r="A186" s="190"/>
      <c r="B186" s="190"/>
    </row>
    <row r="187" spans="1:7">
      <c r="A187" s="189"/>
      <c r="B187" s="189"/>
      <c r="C187" s="192"/>
      <c r="D187" s="192"/>
      <c r="E187" s="193"/>
      <c r="F187" s="192"/>
      <c r="G187" s="194"/>
    </row>
    <row r="188" spans="1:7">
      <c r="A188" s="195"/>
      <c r="B188" s="195"/>
      <c r="C188" s="189"/>
      <c r="D188" s="189"/>
      <c r="E188" s="196"/>
      <c r="F188" s="189"/>
      <c r="G188" s="189"/>
    </row>
    <row r="189" spans="1:7">
      <c r="A189" s="189"/>
      <c r="B189" s="189"/>
      <c r="C189" s="189"/>
      <c r="D189" s="189"/>
      <c r="E189" s="196"/>
      <c r="F189" s="189"/>
      <c r="G189" s="189"/>
    </row>
    <row r="190" spans="1:7">
      <c r="A190" s="189"/>
      <c r="B190" s="189"/>
      <c r="C190" s="189"/>
      <c r="D190" s="189"/>
      <c r="E190" s="196"/>
      <c r="F190" s="189"/>
      <c r="G190" s="189"/>
    </row>
    <row r="191" spans="1:7">
      <c r="A191" s="189"/>
      <c r="B191" s="189"/>
      <c r="C191" s="189"/>
      <c r="D191" s="189"/>
      <c r="E191" s="196"/>
      <c r="F191" s="189"/>
      <c r="G191" s="189"/>
    </row>
    <row r="192" spans="1:7">
      <c r="A192" s="189"/>
      <c r="B192" s="189"/>
      <c r="C192" s="189"/>
      <c r="D192" s="189"/>
      <c r="E192" s="196"/>
      <c r="F192" s="189"/>
      <c r="G192" s="189"/>
    </row>
    <row r="193" spans="1:7">
      <c r="A193" s="189"/>
      <c r="B193" s="189"/>
      <c r="C193" s="189"/>
      <c r="D193" s="189"/>
      <c r="E193" s="196"/>
      <c r="F193" s="189"/>
      <c r="G193" s="189"/>
    </row>
    <row r="194" spans="1:7">
      <c r="A194" s="189"/>
      <c r="B194" s="189"/>
      <c r="C194" s="189"/>
      <c r="D194" s="189"/>
      <c r="E194" s="196"/>
      <c r="F194" s="189"/>
      <c r="G194" s="189"/>
    </row>
    <row r="195" spans="1:7">
      <c r="A195" s="189"/>
      <c r="B195" s="189"/>
      <c r="C195" s="189"/>
      <c r="D195" s="189"/>
      <c r="E195" s="196"/>
      <c r="F195" s="189"/>
      <c r="G195" s="189"/>
    </row>
    <row r="196" spans="1:7">
      <c r="A196" s="189"/>
      <c r="B196" s="189"/>
      <c r="C196" s="189"/>
      <c r="D196" s="189"/>
      <c r="E196" s="196"/>
      <c r="F196" s="189"/>
      <c r="G196" s="189"/>
    </row>
    <row r="197" spans="1:7">
      <c r="A197" s="189"/>
      <c r="B197" s="189"/>
      <c r="C197" s="189"/>
      <c r="D197" s="189"/>
      <c r="E197" s="196"/>
      <c r="F197" s="189"/>
      <c r="G197" s="189"/>
    </row>
    <row r="198" spans="1:7">
      <c r="A198" s="189"/>
      <c r="B198" s="189"/>
      <c r="C198" s="189"/>
      <c r="D198" s="189"/>
      <c r="E198" s="196"/>
      <c r="F198" s="189"/>
      <c r="G198" s="189"/>
    </row>
    <row r="199" spans="1:7">
      <c r="A199" s="189"/>
      <c r="B199" s="189"/>
      <c r="C199" s="189"/>
      <c r="D199" s="189"/>
      <c r="E199" s="196"/>
      <c r="F199" s="189"/>
      <c r="G199" s="189"/>
    </row>
    <row r="200" spans="1:7">
      <c r="A200" s="189"/>
      <c r="B200" s="189"/>
      <c r="C200" s="189"/>
      <c r="D200" s="189"/>
      <c r="E200" s="196"/>
      <c r="F200" s="189"/>
      <c r="G200" s="189"/>
    </row>
  </sheetData>
  <mergeCells count="32">
    <mergeCell ref="C12:D12"/>
    <mergeCell ref="C16:D16"/>
    <mergeCell ref="C19:D19"/>
    <mergeCell ref="A1:G1"/>
    <mergeCell ref="A3:B3"/>
    <mergeCell ref="A4:B4"/>
    <mergeCell ref="E4:G4"/>
    <mergeCell ref="C9:D9"/>
    <mergeCell ref="C50:D50"/>
    <mergeCell ref="C52:D52"/>
    <mergeCell ref="C54:D54"/>
    <mergeCell ref="C56:D56"/>
    <mergeCell ref="C24:D24"/>
    <mergeCell ref="C26:D26"/>
    <mergeCell ref="C27:D27"/>
    <mergeCell ref="C34:D34"/>
    <mergeCell ref="C36:D36"/>
    <mergeCell ref="C41:D41"/>
    <mergeCell ref="C43:D43"/>
    <mergeCell ref="C46:D46"/>
    <mergeCell ref="C63:D63"/>
    <mergeCell ref="C64:D64"/>
    <mergeCell ref="C69:D69"/>
    <mergeCell ref="C76:D76"/>
    <mergeCell ref="C80:D80"/>
    <mergeCell ref="C117:D117"/>
    <mergeCell ref="C90:D90"/>
    <mergeCell ref="C95:D95"/>
    <mergeCell ref="C102:D102"/>
    <mergeCell ref="C103:D103"/>
    <mergeCell ref="C105:D105"/>
    <mergeCell ref="C110:D110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Vojta</dc:creator>
  <cp:lastModifiedBy>Administrator</cp:lastModifiedBy>
  <dcterms:created xsi:type="dcterms:W3CDTF">2017-12-19T11:43:11Z</dcterms:created>
  <dcterms:modified xsi:type="dcterms:W3CDTF">2017-12-19T12:10:16Z</dcterms:modified>
</cp:coreProperties>
</file>